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PLATI_PERSONAL_CONTRACTUAL" sheetId="1" r:id="rId1"/>
  </sheets>
  <definedNames>
    <definedName name="_xlnm.Print_Area" localSheetId="0">'PLATI_PERSONAL_CONTRACTUAL'!$A$1:$J$110</definedName>
  </definedNames>
  <calcPr fullCalcOnLoad="1"/>
</workbook>
</file>

<file path=xl/sharedStrings.xml><?xml version="1.0" encoding="utf-8"?>
<sst xmlns="http://schemas.openxmlformats.org/spreadsheetml/2006/main" count="586" uniqueCount="107">
  <si>
    <t>CAS MARAMUREŞ</t>
  </si>
  <si>
    <t xml:space="preserve"> SERVICIUL DECONTARE SERVICII MEDICALE, ACORDURI, REGULAMENTE si FORMULARE EUROPENE   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</si>
  <si>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</si>
  <si>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</si>
  <si>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</si>
  <si>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 IN LUNA NOIEMBRIE  2016)</t>
  </si>
  <si>
    <t xml:space="preserve">NATURA CHELTUIELILOR: Decontarea serviciilor farmaceutice aferente reţetelor eliberate pentru personalul contractual din spitale, partea de contribuţie asigurat (COPLATĂ IN LUNA NOIEMBRIE 2016)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</si>
  <si>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</si>
  <si>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</si>
  <si>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</si>
  <si>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</si>
  <si>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</si>
  <si>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</si>
  <si>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</si>
  <si>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</si>
  <si>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</si>
  <si>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</si>
  <si>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</si>
  <si>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</si>
  <si>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</si>
  <si>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</si>
  <si>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</si>
  <si>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</si>
  <si>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</si>
  <si>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</si>
  <si>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</si>
  <si>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</si>
  <si>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</si>
  <si>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</si>
  <si>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</si>
  <si>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SPITAL JUDETEAN BAIA MARE</t>
  </si>
  <si>
    <t>25273/05.10.2016</t>
  </si>
  <si>
    <t>BAIA MARE</t>
  </si>
  <si>
    <t>RO16TREZ24F660601200401X</t>
  </si>
  <si>
    <t>473/2015</t>
  </si>
  <si>
    <t>22,09,2016</t>
  </si>
  <si>
    <t>23,09,2016</t>
  </si>
  <si>
    <t>26,09,2016</t>
  </si>
  <si>
    <t>27,09,2016</t>
  </si>
  <si>
    <t>28,09,2016</t>
  </si>
  <si>
    <t>29,09,2016</t>
  </si>
  <si>
    <t>30,09,2016</t>
  </si>
  <si>
    <t>28130/04,11,2016</t>
  </si>
  <si>
    <t>03,10,2016</t>
  </si>
  <si>
    <t>04,10,2016</t>
  </si>
  <si>
    <t>05,10,2016</t>
  </si>
  <si>
    <t>06,10,2016</t>
  </si>
  <si>
    <t>07,10,2016</t>
  </si>
  <si>
    <t>10,10,2016</t>
  </si>
  <si>
    <t>12,10,2016</t>
  </si>
  <si>
    <t>13,10,2016</t>
  </si>
  <si>
    <t>14,10,2016</t>
  </si>
  <si>
    <t>15,10,2016</t>
  </si>
  <si>
    <t>17,10,2016</t>
  </si>
  <si>
    <t>18,10,2016</t>
  </si>
  <si>
    <t>19,10,2016</t>
  </si>
  <si>
    <t>20,10,2016</t>
  </si>
  <si>
    <t>TOTAL SPITAL JUDETEAN BAIA MARE</t>
  </si>
  <si>
    <t>SPITAL MUNICIPAL SIGHET</t>
  </si>
  <si>
    <t>7175/20,09,2016</t>
  </si>
  <si>
    <t>31,08,2016</t>
  </si>
  <si>
    <t>SIGHET</t>
  </si>
  <si>
    <t>RO97TREZ43721F332100XXX</t>
  </si>
  <si>
    <t>498/2015</t>
  </si>
  <si>
    <t>TOTAL SPITAL MUNICIPAL SIGHET</t>
  </si>
  <si>
    <t>TOTAL SPITAL SIGHET</t>
  </si>
  <si>
    <t>4417/05,10,2016</t>
  </si>
  <si>
    <t>15,09,2016</t>
  </si>
  <si>
    <t>SPITAL PNEUMOFTIZIOLOGIE BAIA MARE</t>
  </si>
  <si>
    <t>RO79TREZ24F660601203030X</t>
  </si>
  <si>
    <t>497/2015</t>
  </si>
  <si>
    <t>01,09,2016</t>
  </si>
  <si>
    <t>TOTAL SPITAL PNEUMOFTIZIOLOGIE</t>
  </si>
  <si>
    <t>TOTAL</t>
  </si>
  <si>
    <t>PREŞEDINTE-DIRECTOR GENERAL</t>
  </si>
  <si>
    <t xml:space="preserve">DIRECTOR EXECUTIV </t>
  </si>
  <si>
    <t xml:space="preserve">  DIRECTOR EXECUTIV</t>
  </si>
  <si>
    <t>ŞEF SERVICIU D.S.M.A.R.FE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</si>
  <si>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</si>
  <si>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</si>
  <si>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</si>
  <si>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</si>
  <si>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</si>
  <si>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color indexed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</si>
  <si>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</si>
  <si>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</si>
  <si>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</si>
  <si>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</si>
  <si>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</si>
  <si>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</si>
  <si>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</si>
  <si>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</si>
  <si>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</si>
  <si>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</si>
  <si>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</si>
  <si>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ÎNTOCMIT</t>
  </si>
  <si>
    <t>EC. KOROLY IVAN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</si>
  <si>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</si>
  <si>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</si>
  <si>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</si>
  <si>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</si>
  <si>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</si>
  <si>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</si>
  <si>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</si>
  <si>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</si>
  <si>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</si>
  <si>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Ec.Koroly Ivan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</si>
</sst>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lei&quot;_-;\-* #,##0.00\ &quot;lei&quot;_-;_-* &quot;-&quot;??\ &quot;lei&quot;_-;_-@_-"/>
    <numFmt numFmtId="177" formatCode="&quot; &quot;#,##0.00&quot; &quot;;&quot; (&quot;#,##0.00&quot;)&quot;;&quot; -&quot;00&quot; &quot;;&quot; &quot;@&quot; 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m&quot;.&quot;d&quot;.&quot;yyyy"/>
    <numFmt numFmtId="181" formatCode="dd&quot;.&quot;mm&quot;.&quot;yyyy"/>
    <numFmt numFmtId="182" formatCode="m&quot;.&quot;d"/>
  </numFmts>
  <fonts count="85">
    <font>
      <sz val="10"/>
      <color rgb="FF000000"/>
      <name val="Arial"/>
      <family val="2"/>
    </font>
    <font>
      <sz val="10"/>
      <name val="Calibri"/>
      <family val="2"/>
    </font>
    <font>
      <b/>
      <i/>
      <sz val="8"/>
      <color indexed="8"/>
      <name val="CG Omeg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color indexed="8"/>
      <name val="Lucida Sans Unicod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3"/>
      <color rgb="FF003366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sz val="8"/>
      <color rgb="FF000000"/>
      <name val="CG Omeg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800000"/>
      <name val="Arial"/>
      <family val="2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80"/>
      <name val="Arial"/>
      <family val="2"/>
    </font>
    <font>
      <sz val="8"/>
      <color rgb="FF000080"/>
      <name val="Arial"/>
      <family val="2"/>
    </font>
    <font>
      <sz val="10"/>
      <color rgb="FF00008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sz val="8"/>
      <color rgb="FF800000"/>
      <name val="Arial"/>
      <family val="2"/>
    </font>
    <font>
      <sz val="10"/>
      <color rgb="FF800000"/>
      <name val="Arial"/>
      <family val="2"/>
    </font>
    <font>
      <b/>
      <sz val="9"/>
      <color rgb="FF0000FF"/>
      <name val="Arial"/>
      <family val="2"/>
    </font>
    <font>
      <sz val="8"/>
      <color rgb="FF000000"/>
      <name val="Lucida Sans Unicode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800000"/>
      <name val="Arial"/>
      <family val="2"/>
    </font>
    <font>
      <b/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medium">
        <color rgb="FF0066CC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177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8" fillId="6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7" applyNumberFormat="0" applyAlignment="0" applyProtection="0"/>
    <xf numFmtId="0" fontId="44" fillId="11" borderId="0" applyNumberFormat="0" applyBorder="0" applyAlignment="0" applyProtection="0"/>
    <xf numFmtId="0" fontId="58" fillId="10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4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44" fillId="9" borderId="0" applyNumberFormat="0" applyBorder="0" applyAlignment="0" applyProtection="0"/>
    <xf numFmtId="0" fontId="48" fillId="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8" fillId="20" borderId="0" applyNumberFormat="0" applyBorder="0" applyAlignment="0" applyProtection="0"/>
    <xf numFmtId="0" fontId="44" fillId="2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8" fillId="21" borderId="0" applyNumberFormat="0" applyBorder="0" applyAlignment="0" applyProtection="0"/>
    <xf numFmtId="0" fontId="44" fillId="22" borderId="0" applyNumberFormat="0" applyBorder="0" applyAlignment="0" applyProtection="0"/>
    <xf numFmtId="0" fontId="48" fillId="2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</cellStyleXfs>
  <cellXfs count="224">
    <xf numFmtId="0" fontId="0" fillId="0" borderId="0" xfId="0" applyAlignment="1">
      <alignment/>
    </xf>
    <xf numFmtId="0" fontId="63" fillId="0" borderId="0" xfId="61" applyFont="1" applyFill="1" applyAlignment="1">
      <alignment/>
    </xf>
    <xf numFmtId="0" fontId="64" fillId="0" borderId="0" xfId="61" applyFont="1" applyFill="1" applyAlignment="1">
      <alignment/>
    </xf>
    <xf numFmtId="0" fontId="65" fillId="0" borderId="0" xfId="61" applyFont="1" applyFill="1" applyAlignment="1">
      <alignment horizontal="center"/>
    </xf>
    <xf numFmtId="0" fontId="0" fillId="0" borderId="0" xfId="61" applyFont="1" applyFill="1" applyAlignment="1">
      <alignment shrinkToFit="1"/>
    </xf>
    <xf numFmtId="0" fontId="66" fillId="0" borderId="0" xfId="61" applyFont="1" applyFill="1" applyAlignment="1">
      <alignment shrinkToFit="1"/>
    </xf>
    <xf numFmtId="0" fontId="67" fillId="0" borderId="0" xfId="61" applyFont="1" applyFill="1" applyAlignment="1">
      <alignment shrinkToFit="1"/>
    </xf>
    <xf numFmtId="0" fontId="68" fillId="0" borderId="0" xfId="61" applyFont="1" applyFill="1" applyAlignment="1">
      <alignment/>
    </xf>
    <xf numFmtId="0" fontId="0" fillId="0" borderId="0" xfId="61" applyFont="1" applyFill="1" applyAlignment="1">
      <alignment/>
    </xf>
    <xf numFmtId="180" fontId="0" fillId="0" borderId="0" xfId="61" applyNumberFormat="1" applyFont="1" applyFill="1" applyAlignment="1">
      <alignment/>
    </xf>
    <xf numFmtId="3" fontId="0" fillId="0" borderId="0" xfId="61" applyNumberFormat="1" applyFont="1" applyFill="1" applyAlignment="1">
      <alignment/>
    </xf>
    <xf numFmtId="0" fontId="0" fillId="0" borderId="0" xfId="61" applyFont="1" applyFill="1" applyAlignment="1">
      <alignment horizontal="right"/>
    </xf>
    <xf numFmtId="49" fontId="0" fillId="0" borderId="0" xfId="61" applyNumberFormat="1" applyFont="1" applyFill="1" applyAlignment="1">
      <alignment/>
    </xf>
    <xf numFmtId="180" fontId="0" fillId="0" borderId="0" xfId="61" applyNumberFormat="1" applyFont="1" applyFill="1" applyAlignment="1">
      <alignment horizontal="right"/>
    </xf>
    <xf numFmtId="177" fontId="69" fillId="0" borderId="0" xfId="16" applyFont="1" applyFill="1" applyAlignment="1">
      <alignment/>
    </xf>
    <xf numFmtId="180" fontId="63" fillId="0" borderId="0" xfId="61" applyNumberFormat="1" applyFont="1" applyFill="1" applyAlignment="1">
      <alignment/>
    </xf>
    <xf numFmtId="3" fontId="63" fillId="0" borderId="0" xfId="61" applyNumberFormat="1" applyFont="1" applyFill="1" applyAlignment="1">
      <alignment/>
    </xf>
    <xf numFmtId="177" fontId="70" fillId="0" borderId="0" xfId="16" applyFont="1" applyFill="1" applyAlignment="1">
      <alignment horizontal="left"/>
    </xf>
    <xf numFmtId="0" fontId="71" fillId="0" borderId="0" xfId="61" applyFont="1" applyFill="1" applyAlignment="1">
      <alignment horizontal="center"/>
    </xf>
    <xf numFmtId="180" fontId="64" fillId="0" borderId="0" xfId="61" applyNumberFormat="1" applyFont="1" applyFill="1" applyAlignment="1">
      <alignment/>
    </xf>
    <xf numFmtId="3" fontId="64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 horizontal="center" vertical="center" wrapText="1"/>
    </xf>
    <xf numFmtId="0" fontId="65" fillId="0" borderId="10" xfId="61" applyFont="1" applyFill="1" applyBorder="1" applyAlignment="1">
      <alignment horizontal="center" vertical="center" wrapText="1"/>
    </xf>
    <xf numFmtId="0" fontId="65" fillId="0" borderId="11" xfId="61" applyFont="1" applyFill="1" applyBorder="1" applyAlignment="1">
      <alignment horizontal="center" vertical="center"/>
    </xf>
    <xf numFmtId="0" fontId="65" fillId="0" borderId="11" xfId="61" applyFont="1" applyFill="1" applyBorder="1" applyAlignment="1">
      <alignment horizontal="center" vertical="center" wrapText="1"/>
    </xf>
    <xf numFmtId="0" fontId="65" fillId="0" borderId="12" xfId="61" applyFont="1" applyFill="1" applyBorder="1" applyAlignment="1">
      <alignment horizontal="center" vertical="center"/>
    </xf>
    <xf numFmtId="3" fontId="65" fillId="0" borderId="11" xfId="61" applyNumberFormat="1" applyFont="1" applyFill="1" applyBorder="1" applyAlignment="1">
      <alignment horizontal="center" vertical="center" wrapText="1"/>
    </xf>
    <xf numFmtId="0" fontId="65" fillId="0" borderId="13" xfId="61" applyFont="1" applyFill="1" applyBorder="1" applyAlignment="1">
      <alignment horizontal="center" vertical="center"/>
    </xf>
    <xf numFmtId="180" fontId="65" fillId="0" borderId="13" xfId="61" applyNumberFormat="1" applyFont="1" applyFill="1" applyBorder="1" applyAlignment="1">
      <alignment horizontal="center" vertical="center"/>
    </xf>
    <xf numFmtId="0" fontId="72" fillId="0" borderId="14" xfId="61" applyFont="1" applyFill="1" applyBorder="1" applyAlignment="1">
      <alignment horizontal="center" vertical="center" shrinkToFit="1"/>
    </xf>
    <xf numFmtId="0" fontId="73" fillId="0" borderId="15" xfId="61" applyFont="1" applyFill="1" applyBorder="1" applyAlignment="1">
      <alignment horizontal="left"/>
    </xf>
    <xf numFmtId="1" fontId="0" fillId="0" borderId="12" xfId="61" applyNumberFormat="1" applyFont="1" applyFill="1" applyBorder="1" applyAlignment="1">
      <alignment horizontal="right" shrinkToFit="1"/>
    </xf>
    <xf numFmtId="181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horizontal="right" shrinkToFit="1"/>
    </xf>
    <xf numFmtId="4" fontId="0" fillId="0" borderId="12" xfId="61" applyNumberFormat="1" applyFont="1" applyFill="1" applyBorder="1" applyAlignment="1">
      <alignment shrinkToFit="1"/>
    </xf>
    <xf numFmtId="4" fontId="74" fillId="0" borderId="12" xfId="0" applyNumberFormat="1" applyFont="1" applyBorder="1" applyAlignment="1" applyProtection="1">
      <alignment horizontal="right" shrinkToFit="1"/>
      <protection/>
    </xf>
    <xf numFmtId="0" fontId="72" fillId="0" borderId="16" xfId="61" applyFont="1" applyFill="1" applyBorder="1" applyAlignment="1">
      <alignment horizontal="center" vertical="center" shrinkToFit="1"/>
    </xf>
    <xf numFmtId="0" fontId="73" fillId="0" borderId="17" xfId="61" applyFont="1" applyFill="1" applyBorder="1" applyAlignment="1">
      <alignment horizontal="left"/>
    </xf>
    <xf numFmtId="1" fontId="0" fillId="0" borderId="18" xfId="61" applyNumberFormat="1" applyFont="1" applyFill="1" applyBorder="1" applyAlignment="1">
      <alignment horizontal="right" shrinkToFit="1"/>
    </xf>
    <xf numFmtId="181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horizontal="right" shrinkToFit="1"/>
    </xf>
    <xf numFmtId="4" fontId="0" fillId="0" borderId="18" xfId="61" applyNumberFormat="1" applyFont="1" applyFill="1" applyBorder="1" applyAlignment="1">
      <alignment shrinkToFit="1"/>
    </xf>
    <xf numFmtId="4" fontId="74" fillId="0" borderId="18" xfId="0" applyNumberFormat="1" applyFont="1" applyBorder="1" applyAlignment="1" applyProtection="1">
      <alignment horizontal="right" shrinkToFit="1"/>
      <protection/>
    </xf>
    <xf numFmtId="4" fontId="0" fillId="24" borderId="18" xfId="61" applyNumberFormat="1" applyFont="1" applyFill="1" applyBorder="1" applyAlignment="1">
      <alignment horizontal="right" shrinkToFit="1"/>
    </xf>
    <xf numFmtId="0" fontId="63" fillId="0" borderId="0" xfId="61" applyFont="1" applyFill="1" applyAlignment="1">
      <alignment horizontal="right"/>
    </xf>
    <xf numFmtId="177" fontId="70" fillId="0" borderId="0" xfId="16" applyFont="1" applyFill="1" applyAlignment="1">
      <alignment/>
    </xf>
    <xf numFmtId="0" fontId="64" fillId="0" borderId="0" xfId="61" applyFont="1" applyFill="1" applyAlignment="1">
      <alignment horizontal="right"/>
    </xf>
    <xf numFmtId="0" fontId="71" fillId="0" borderId="0" xfId="61" applyFont="1" applyFill="1" applyAlignment="1">
      <alignment horizontal="left" vertical="top"/>
    </xf>
    <xf numFmtId="0" fontId="65" fillId="0" borderId="0" xfId="61" applyFont="1" applyFill="1" applyAlignment="1">
      <alignment horizontal="center" vertical="center"/>
    </xf>
    <xf numFmtId="3" fontId="65" fillId="0" borderId="0" xfId="61" applyNumberFormat="1" applyFont="1" applyFill="1" applyAlignment="1">
      <alignment horizontal="center" vertical="center"/>
    </xf>
    <xf numFmtId="0" fontId="71" fillId="0" borderId="0" xfId="61" applyFont="1" applyFill="1" applyAlignment="1">
      <alignment/>
    </xf>
    <xf numFmtId="3" fontId="65" fillId="0" borderId="19" xfId="61" applyNumberFormat="1" applyFont="1" applyFill="1" applyBorder="1" applyAlignment="1">
      <alignment horizontal="center" vertical="center" wrapText="1"/>
    </xf>
    <xf numFmtId="0" fontId="75" fillId="0" borderId="18" xfId="61" applyFont="1" applyFill="1" applyBorder="1" applyAlignment="1">
      <alignment horizontal="center" vertical="center" wrapText="1"/>
    </xf>
    <xf numFmtId="0" fontId="71" fillId="0" borderId="10" xfId="61" applyFont="1" applyFill="1" applyBorder="1" applyAlignment="1">
      <alignment horizontal="center" vertical="center" wrapText="1"/>
    </xf>
    <xf numFmtId="0" fontId="71" fillId="0" borderId="11" xfId="61" applyFont="1" applyFill="1" applyBorder="1" applyAlignment="1">
      <alignment horizontal="center" vertical="center"/>
    </xf>
    <xf numFmtId="4" fontId="74" fillId="0" borderId="20" xfId="61" applyNumberFormat="1" applyFont="1" applyFill="1" applyBorder="1" applyAlignment="1">
      <alignment shrinkToFit="1"/>
    </xf>
    <xf numFmtId="4" fontId="76" fillId="0" borderId="18" xfId="61" applyNumberFormat="1" applyFont="1" applyFill="1" applyBorder="1" applyAlignment="1">
      <alignment horizontal="right" vertical="center" shrinkToFit="1"/>
    </xf>
    <xf numFmtId="0" fontId="73" fillId="0" borderId="14" xfId="61" applyFont="1" applyFill="1" applyBorder="1" applyAlignment="1">
      <alignment horizontal="center" vertical="top" shrinkToFit="1"/>
    </xf>
    <xf numFmtId="0" fontId="64" fillId="24" borderId="15" xfId="0" applyFont="1" applyFill="1" applyBorder="1" applyAlignment="1" applyProtection="1">
      <alignment/>
      <protection/>
    </xf>
    <xf numFmtId="0" fontId="64" fillId="24" borderId="12" xfId="0" applyFont="1" applyFill="1" applyBorder="1" applyAlignment="1" applyProtection="1">
      <alignment shrinkToFit="1"/>
      <protection/>
    </xf>
    <xf numFmtId="4" fontId="74" fillId="0" borderId="21" xfId="61" applyNumberFormat="1" applyFont="1" applyFill="1" applyBorder="1" applyAlignment="1">
      <alignment shrinkToFit="1"/>
    </xf>
    <xf numFmtId="0" fontId="73" fillId="0" borderId="16" xfId="61" applyFont="1" applyFill="1" applyBorder="1" applyAlignment="1">
      <alignment horizontal="center" vertical="top" shrinkToFit="1"/>
    </xf>
    <xf numFmtId="0" fontId="64" fillId="24" borderId="17" xfId="0" applyFont="1" applyFill="1" applyBorder="1" applyAlignment="1" applyProtection="1">
      <alignment/>
      <protection/>
    </xf>
    <xf numFmtId="0" fontId="64" fillId="24" borderId="18" xfId="0" applyFont="1" applyFill="1" applyBorder="1" applyAlignment="1" applyProtection="1">
      <alignment shrinkToFit="1"/>
      <protection/>
    </xf>
    <xf numFmtId="49" fontId="64" fillId="0" borderId="0" xfId="61" applyNumberFormat="1" applyFont="1" applyFill="1" applyAlignment="1">
      <alignment/>
    </xf>
    <xf numFmtId="180" fontId="64" fillId="0" borderId="0" xfId="61" applyNumberFormat="1" applyFont="1" applyFill="1" applyAlignment="1">
      <alignment horizontal="right"/>
    </xf>
    <xf numFmtId="0" fontId="71" fillId="0" borderId="11" xfId="61" applyFont="1" applyFill="1" applyBorder="1" applyAlignment="1">
      <alignment horizontal="center" vertical="center" wrapText="1"/>
    </xf>
    <xf numFmtId="180" fontId="71" fillId="0" borderId="12" xfId="61" applyNumberFormat="1" applyFont="1" applyFill="1" applyBorder="1" applyAlignment="1">
      <alignment horizontal="center"/>
    </xf>
    <xf numFmtId="3" fontId="71" fillId="0" borderId="11" xfId="61" applyNumberFormat="1" applyFont="1" applyFill="1" applyBorder="1" applyAlignment="1">
      <alignment horizontal="center" vertical="center" wrapText="1"/>
    </xf>
    <xf numFmtId="49" fontId="71" fillId="0" borderId="13" xfId="61" applyNumberFormat="1" applyFont="1" applyFill="1" applyBorder="1" applyAlignment="1">
      <alignment horizontal="center" vertical="center"/>
    </xf>
    <xf numFmtId="180" fontId="71" fillId="0" borderId="13" xfId="61" applyNumberFormat="1" applyFont="1" applyFill="1" applyBorder="1" applyAlignment="1">
      <alignment horizontal="center" vertical="center"/>
    </xf>
    <xf numFmtId="3" fontId="71" fillId="0" borderId="13" xfId="61" applyNumberFormat="1" applyFont="1" applyFill="1" applyBorder="1" applyAlignment="1">
      <alignment horizontal="center" vertical="center"/>
    </xf>
    <xf numFmtId="0" fontId="64" fillId="24" borderId="12" xfId="0" applyFont="1" applyFill="1" applyBorder="1" applyAlignment="1" applyProtection="1">
      <alignment horizontal="right" shrinkToFit="1"/>
      <protection/>
    </xf>
    <xf numFmtId="0" fontId="64" fillId="0" borderId="12" xfId="0" applyFont="1" applyBorder="1" applyAlignment="1" applyProtection="1">
      <alignment horizontal="right" shrinkToFit="1"/>
      <protection/>
    </xf>
    <xf numFmtId="1" fontId="73" fillId="0" borderId="12" xfId="61" applyNumberFormat="1" applyFont="1" applyFill="1" applyBorder="1" applyAlignment="1">
      <alignment horizontal="right" shrinkToFit="1"/>
    </xf>
    <xf numFmtId="181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horizontal="right" shrinkToFit="1"/>
    </xf>
    <xf numFmtId="4" fontId="73" fillId="0" borderId="12" xfId="61" applyNumberFormat="1" applyFont="1" applyFill="1" applyBorder="1" applyAlignment="1">
      <alignment shrinkToFit="1"/>
    </xf>
    <xf numFmtId="0" fontId="64" fillId="24" borderId="18" xfId="0" applyFont="1" applyFill="1" applyBorder="1" applyAlignment="1" applyProtection="1">
      <alignment horizontal="right" shrinkToFit="1"/>
      <protection/>
    </xf>
    <xf numFmtId="0" fontId="64" fillId="0" borderId="18" xfId="0" applyFont="1" applyBorder="1" applyAlignment="1" applyProtection="1">
      <alignment horizontal="right" shrinkToFit="1"/>
      <protection/>
    </xf>
    <xf numFmtId="1" fontId="73" fillId="0" borderId="18" xfId="61" applyNumberFormat="1" applyFont="1" applyFill="1" applyBorder="1" applyAlignment="1">
      <alignment horizontal="right" shrinkToFit="1"/>
    </xf>
    <xf numFmtId="181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horizontal="right" shrinkToFit="1"/>
    </xf>
    <xf numFmtId="4" fontId="73" fillId="0" borderId="18" xfId="61" applyNumberFormat="1" applyFont="1" applyFill="1" applyBorder="1" applyAlignment="1">
      <alignment shrinkToFit="1"/>
    </xf>
    <xf numFmtId="0" fontId="71" fillId="0" borderId="19" xfId="61" applyFont="1" applyFill="1" applyBorder="1" applyAlignment="1">
      <alignment horizontal="center" vertical="center" wrapText="1"/>
    </xf>
    <xf numFmtId="4" fontId="73" fillId="0" borderId="20" xfId="61" applyNumberFormat="1" applyFont="1" applyFill="1" applyBorder="1" applyAlignment="1">
      <alignment shrinkToFit="1"/>
    </xf>
    <xf numFmtId="4" fontId="73" fillId="0" borderId="21" xfId="61" applyNumberFormat="1" applyFont="1" applyFill="1" applyBorder="1" applyAlignment="1">
      <alignment shrinkToFit="1"/>
    </xf>
    <xf numFmtId="0" fontId="77" fillId="0" borderId="22" xfId="61" applyFont="1" applyFill="1" applyBorder="1" applyAlignment="1">
      <alignment horizontal="left"/>
    </xf>
    <xf numFmtId="1" fontId="78" fillId="0" borderId="23" xfId="61" applyNumberFormat="1" applyFont="1" applyFill="1" applyBorder="1" applyAlignment="1">
      <alignment horizontal="right" shrinkToFit="1"/>
    </xf>
    <xf numFmtId="181" fontId="78" fillId="0" borderId="23" xfId="61" applyNumberFormat="1" applyFont="1" applyFill="1" applyBorder="1" applyAlignment="1">
      <alignment horizontal="right" shrinkToFit="1"/>
    </xf>
    <xf numFmtId="4" fontId="66" fillId="0" borderId="23" xfId="61" applyNumberFormat="1" applyFont="1" applyFill="1" applyBorder="1" applyAlignment="1">
      <alignment horizontal="right" shrinkToFit="1"/>
    </xf>
    <xf numFmtId="0" fontId="77" fillId="0" borderId="24" xfId="61" applyFont="1" applyFill="1" applyBorder="1" applyAlignment="1">
      <alignment horizontal="left"/>
    </xf>
    <xf numFmtId="1" fontId="78" fillId="0" borderId="25" xfId="61" applyNumberFormat="1" applyFont="1" applyFill="1" applyBorder="1" applyAlignment="1">
      <alignment horizontal="right" shrinkToFit="1"/>
    </xf>
    <xf numFmtId="181" fontId="78" fillId="0" borderId="25" xfId="61" applyNumberFormat="1" applyFont="1" applyFill="1" applyBorder="1" applyAlignment="1">
      <alignment horizontal="right" shrinkToFit="1"/>
    </xf>
    <xf numFmtId="4" fontId="66" fillId="0" borderId="25" xfId="61" applyNumberFormat="1" applyFont="1" applyFill="1" applyBorder="1" applyAlignment="1">
      <alignment horizontal="right" shrinkToFit="1"/>
    </xf>
    <xf numFmtId="0" fontId="72" fillId="0" borderId="26" xfId="61" applyFont="1" applyFill="1" applyBorder="1" applyAlignment="1">
      <alignment horizontal="center" vertical="center" shrinkToFit="1"/>
    </xf>
    <xf numFmtId="0" fontId="77" fillId="0" borderId="27" xfId="61" applyFont="1" applyFill="1" applyBorder="1" applyAlignment="1">
      <alignment horizontal="left"/>
    </xf>
    <xf numFmtId="1" fontId="78" fillId="0" borderId="13" xfId="61" applyNumberFormat="1" applyFont="1" applyFill="1" applyBorder="1" applyAlignment="1">
      <alignment horizontal="right" shrinkToFit="1"/>
    </xf>
    <xf numFmtId="181" fontId="78" fillId="0" borderId="13" xfId="61" applyNumberFormat="1" applyFont="1" applyFill="1" applyBorder="1" applyAlignment="1">
      <alignment horizontal="right" shrinkToFit="1"/>
    </xf>
    <xf numFmtId="4" fontId="66" fillId="0" borderId="13" xfId="61" applyNumberFormat="1" applyFont="1" applyFill="1" applyBorder="1" applyAlignment="1">
      <alignment horizontal="right" shrinkToFit="1"/>
    </xf>
    <xf numFmtId="0" fontId="72" fillId="0" borderId="28" xfId="61" applyFont="1" applyFill="1" applyBorder="1" applyAlignment="1">
      <alignment horizontal="center" vertical="center" shrinkToFit="1"/>
    </xf>
    <xf numFmtId="0" fontId="77" fillId="0" borderId="10" xfId="61" applyFont="1" applyFill="1" applyBorder="1" applyAlignment="1">
      <alignment horizontal="center"/>
    </xf>
    <xf numFmtId="1" fontId="66" fillId="0" borderId="11" xfId="61" applyNumberFormat="1" applyFont="1" applyFill="1" applyBorder="1" applyAlignment="1">
      <alignment horizontal="right" shrinkToFit="1"/>
    </xf>
    <xf numFmtId="180" fontId="66" fillId="0" borderId="11" xfId="61" applyNumberFormat="1" applyFont="1" applyFill="1" applyBorder="1" applyAlignment="1">
      <alignment horizontal="right" shrinkToFit="1"/>
    </xf>
    <xf numFmtId="4" fontId="66" fillId="0" borderId="11" xfId="61" applyNumberFormat="1" applyFont="1" applyFill="1" applyBorder="1" applyAlignment="1">
      <alignment horizontal="right" shrinkToFit="1"/>
    </xf>
    <xf numFmtId="0" fontId="72" fillId="0" borderId="0" xfId="61" applyFont="1" applyFill="1" applyAlignment="1">
      <alignment horizontal="center" vertical="center" shrinkToFit="1"/>
    </xf>
    <xf numFmtId="0" fontId="77" fillId="0" borderId="0" xfId="61" applyFont="1" applyFill="1" applyAlignment="1">
      <alignment horizontal="center"/>
    </xf>
    <xf numFmtId="1" fontId="66" fillId="0" borderId="0" xfId="61" applyNumberFormat="1" applyFont="1" applyFill="1" applyAlignment="1">
      <alignment horizontal="right" shrinkToFit="1"/>
    </xf>
    <xf numFmtId="180" fontId="66" fillId="0" borderId="0" xfId="61" applyNumberFormat="1" applyFont="1" applyFill="1" applyAlignment="1">
      <alignment horizontal="right" shrinkToFit="1"/>
    </xf>
    <xf numFmtId="4" fontId="66" fillId="0" borderId="0" xfId="61" applyNumberFormat="1" applyFont="1" applyFill="1" applyAlignment="1">
      <alignment horizontal="right" shrinkToFit="1"/>
    </xf>
    <xf numFmtId="0" fontId="66" fillId="0" borderId="0" xfId="61" applyFont="1" applyFill="1" applyAlignment="1">
      <alignment horizontal="center"/>
    </xf>
    <xf numFmtId="3" fontId="67" fillId="0" borderId="0" xfId="61" applyNumberFormat="1" applyFont="1" applyFill="1" applyAlignment="1">
      <alignment shrinkToFit="1"/>
    </xf>
    <xf numFmtId="4" fontId="79" fillId="0" borderId="0" xfId="61" applyNumberFormat="1" applyFont="1" applyFill="1" applyAlignment="1">
      <alignment shrinkToFit="1"/>
    </xf>
    <xf numFmtId="0" fontId="68" fillId="0" borderId="0" xfId="0" applyFont="1" applyAlignment="1" applyProtection="1">
      <alignment/>
      <protection/>
    </xf>
    <xf numFmtId="0" fontId="64" fillId="0" borderId="0" xfId="68" applyFont="1" applyFill="1" applyAlignment="1">
      <alignment horizontal="center"/>
    </xf>
    <xf numFmtId="180" fontId="64" fillId="0" borderId="0" xfId="46" applyNumberFormat="1" applyFont="1" applyFill="1" applyAlignment="1">
      <alignment horizontal="center"/>
    </xf>
    <xf numFmtId="3" fontId="64" fillId="0" borderId="0" xfId="68" applyNumberFormat="1" applyFont="1" applyFill="1" applyAlignment="1">
      <alignment horizontal="center"/>
    </xf>
    <xf numFmtId="180" fontId="80" fillId="0" borderId="0" xfId="46" applyNumberFormat="1" applyFont="1" applyFill="1" applyAlignment="1">
      <alignment horizontal="center"/>
    </xf>
    <xf numFmtId="3" fontId="64" fillId="0" borderId="0" xfId="67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64" fillId="0" borderId="0" xfId="61" applyFont="1" applyFill="1" applyAlignment="1">
      <alignment horizontal="center"/>
    </xf>
    <xf numFmtId="3" fontId="64" fillId="0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right"/>
      <protection/>
    </xf>
    <xf numFmtId="180" fontId="64" fillId="0" borderId="0" xfId="0" applyNumberFormat="1" applyFont="1" applyAlignment="1" applyProtection="1">
      <alignment horizontal="center"/>
      <protection/>
    </xf>
    <xf numFmtId="3" fontId="64" fillId="0" borderId="0" xfId="61" applyNumberFormat="1" applyFont="1" applyFill="1" applyAlignment="1">
      <alignment horizontal="center"/>
    </xf>
    <xf numFmtId="4" fontId="66" fillId="0" borderId="29" xfId="61" applyNumberFormat="1" applyFont="1" applyFill="1" applyBorder="1" applyAlignment="1">
      <alignment horizontal="right" shrinkToFit="1"/>
    </xf>
    <xf numFmtId="0" fontId="77" fillId="24" borderId="24" xfId="0" applyFont="1" applyFill="1" applyBorder="1" applyAlignment="1" applyProtection="1">
      <alignment/>
      <protection/>
    </xf>
    <xf numFmtId="0" fontId="77" fillId="24" borderId="25" xfId="0" applyFont="1" applyFill="1" applyBorder="1" applyAlignment="1" applyProtection="1">
      <alignment shrinkToFit="1"/>
      <protection/>
    </xf>
    <xf numFmtId="0" fontId="64" fillId="24" borderId="30" xfId="0" applyFont="1" applyFill="1" applyBorder="1" applyAlignment="1" applyProtection="1">
      <alignment/>
      <protection/>
    </xf>
    <xf numFmtId="4" fontId="66" fillId="0" borderId="31" xfId="61" applyNumberFormat="1" applyFont="1" applyFill="1" applyBorder="1" applyAlignment="1">
      <alignment horizontal="right" shrinkToFit="1"/>
    </xf>
    <xf numFmtId="0" fontId="77" fillId="24" borderId="32" xfId="0" applyFont="1" applyFill="1" applyBorder="1" applyAlignment="1" applyProtection="1">
      <alignment/>
      <protection/>
    </xf>
    <xf numFmtId="4" fontId="66" fillId="0" borderId="33" xfId="61" applyNumberFormat="1" applyFont="1" applyFill="1" applyBorder="1" applyAlignment="1">
      <alignment horizontal="right" shrinkToFit="1"/>
    </xf>
    <xf numFmtId="4" fontId="66" fillId="0" borderId="19" xfId="61" applyNumberFormat="1" applyFont="1" applyFill="1" applyBorder="1" applyAlignment="1">
      <alignment horizontal="right" shrinkToFit="1"/>
    </xf>
    <xf numFmtId="0" fontId="73" fillId="0" borderId="34" xfId="61" applyFont="1" applyFill="1" applyBorder="1" applyAlignment="1">
      <alignment horizontal="center" vertical="top" shrinkToFit="1"/>
    </xf>
    <xf numFmtId="0" fontId="77" fillId="0" borderId="35" xfId="61" applyFont="1" applyFill="1" applyBorder="1" applyAlignment="1">
      <alignment horizontal="center" shrinkToFit="1"/>
    </xf>
    <xf numFmtId="0" fontId="77" fillId="0" borderId="11" xfId="61" applyFont="1" applyFill="1" applyBorder="1" applyAlignment="1">
      <alignment shrinkToFit="1"/>
    </xf>
    <xf numFmtId="4" fontId="76" fillId="0" borderId="0" xfId="61" applyNumberFormat="1" applyFont="1" applyFill="1" applyAlignment="1">
      <alignment horizontal="right" vertical="center" shrinkToFit="1"/>
    </xf>
    <xf numFmtId="0" fontId="73" fillId="0" borderId="0" xfId="61" applyFont="1" applyFill="1" applyAlignment="1">
      <alignment horizontal="center" vertical="top" shrinkToFit="1"/>
    </xf>
    <xf numFmtId="0" fontId="77" fillId="0" borderId="0" xfId="61" applyFont="1" applyFill="1" applyAlignment="1">
      <alignment horizontal="center" shrinkToFit="1"/>
    </xf>
    <xf numFmtId="0" fontId="77" fillId="0" borderId="0" xfId="61" applyFont="1" applyFill="1" applyAlignment="1">
      <alignment shrinkToFit="1"/>
    </xf>
    <xf numFmtId="177" fontId="64" fillId="0" borderId="0" xfId="65" applyFont="1" applyAlignment="1">
      <alignment horizontal="center" vertical="center"/>
    </xf>
    <xf numFmtId="3" fontId="75" fillId="0" borderId="0" xfId="61" applyNumberFormat="1" applyFont="1" applyFill="1" applyAlignment="1">
      <alignment horizontal="center"/>
    </xf>
    <xf numFmtId="0" fontId="68" fillId="0" borderId="0" xfId="61" applyFont="1" applyFill="1" applyAlignment="1">
      <alignment horizontal="right"/>
    </xf>
    <xf numFmtId="0" fontId="75" fillId="0" borderId="0" xfId="0" applyFont="1" applyAlignment="1" applyProtection="1">
      <alignment horizontal="center"/>
      <protection/>
    </xf>
    <xf numFmtId="0" fontId="65" fillId="0" borderId="0" xfId="61" applyFont="1" applyFill="1" applyAlignment="1">
      <alignment/>
    </xf>
    <xf numFmtId="0" fontId="65" fillId="0" borderId="0" xfId="0" applyFont="1" applyAlignment="1" applyProtection="1">
      <alignment horizontal="center"/>
      <protection/>
    </xf>
    <xf numFmtId="0" fontId="71" fillId="0" borderId="13" xfId="61" applyFont="1" applyFill="1" applyBorder="1" applyAlignment="1">
      <alignment horizontal="center"/>
    </xf>
    <xf numFmtId="0" fontId="71" fillId="0" borderId="36" xfId="61" applyFont="1" applyFill="1" applyBorder="1" applyAlignment="1">
      <alignment horizontal="center"/>
    </xf>
    <xf numFmtId="0" fontId="64" fillId="0" borderId="0" xfId="69" applyFont="1" applyFill="1" applyAlignment="1">
      <alignment/>
    </xf>
    <xf numFmtId="0" fontId="64" fillId="0" borderId="37" xfId="61" applyFont="1" applyFill="1" applyBorder="1" applyAlignment="1">
      <alignment horizontal="center"/>
    </xf>
    <xf numFmtId="0" fontId="64" fillId="0" borderId="38" xfId="61" applyFont="1" applyFill="1" applyBorder="1" applyAlignment="1">
      <alignment horizontal="center"/>
    </xf>
    <xf numFmtId="0" fontId="0" fillId="0" borderId="0" xfId="69" applyFont="1" applyFill="1" applyAlignment="1">
      <alignment/>
    </xf>
    <xf numFmtId="0" fontId="65" fillId="0" borderId="0" xfId="0" applyFont="1" applyFill="1" applyAlignment="1" applyProtection="1">
      <alignment horizontal="center" vertical="center"/>
      <protection/>
    </xf>
    <xf numFmtId="0" fontId="64" fillId="0" borderId="39" xfId="61" applyFont="1" applyFill="1" applyBorder="1" applyAlignment="1">
      <alignment horizontal="center"/>
    </xf>
    <xf numFmtId="0" fontId="64" fillId="0" borderId="40" xfId="61" applyFont="1" applyFill="1" applyBorder="1" applyAlignment="1">
      <alignment horizontal="center"/>
    </xf>
    <xf numFmtId="0" fontId="65" fillId="0" borderId="0" xfId="61" applyFont="1" applyFill="1" applyAlignment="1">
      <alignment horizontal="left"/>
    </xf>
    <xf numFmtId="0" fontId="64" fillId="0" borderId="0" xfId="69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2" fillId="0" borderId="0" xfId="0" applyNumberFormat="1" applyFont="1" applyFill="1" applyAlignment="1" applyProtection="1">
      <alignment/>
      <protection/>
    </xf>
    <xf numFmtId="0" fontId="82" fillId="13" borderId="18" xfId="0" applyFont="1" applyFill="1" applyBorder="1" applyAlignment="1" applyProtection="1">
      <alignment horizontal="center" vertical="center"/>
      <protection/>
    </xf>
    <xf numFmtId="0" fontId="81" fillId="13" borderId="18" xfId="0" applyFont="1" applyFill="1" applyBorder="1" applyAlignment="1" applyProtection="1">
      <alignment horizontal="center" vertical="center"/>
      <protection/>
    </xf>
    <xf numFmtId="4" fontId="82" fillId="13" borderId="18" xfId="0" applyNumberFormat="1" applyFont="1" applyFill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5" fillId="0" borderId="0" xfId="61" applyFont="1" applyFill="1" applyAlignment="1">
      <alignment/>
    </xf>
    <xf numFmtId="0" fontId="73" fillId="0" borderId="18" xfId="61" applyFont="1" applyFill="1" applyBorder="1" applyAlignment="1">
      <alignment horizontal="right" shrinkToFit="1"/>
    </xf>
    <xf numFmtId="0" fontId="64" fillId="24" borderId="25" xfId="0" applyFont="1" applyFill="1" applyBorder="1" applyAlignment="1" applyProtection="1">
      <alignment horizontal="right" shrinkToFit="1"/>
      <protection/>
    </xf>
    <xf numFmtId="0" fontId="64" fillId="0" borderId="25" xfId="0" applyFont="1" applyBorder="1" applyAlignment="1" applyProtection="1">
      <alignment horizontal="right" shrinkToFit="1"/>
      <protection/>
    </xf>
    <xf numFmtId="1" fontId="83" fillId="0" borderId="25" xfId="61" applyNumberFormat="1" applyFont="1" applyFill="1" applyBorder="1" applyAlignment="1">
      <alignment horizontal="right" shrinkToFit="1"/>
    </xf>
    <xf numFmtId="181" fontId="83" fillId="0" borderId="25" xfId="61" applyNumberFormat="1" applyFont="1" applyFill="1" applyBorder="1" applyAlignment="1">
      <alignment horizontal="right" shrinkToFit="1"/>
    </xf>
    <xf numFmtId="4" fontId="77" fillId="0" borderId="25" xfId="61" applyNumberFormat="1" applyFont="1" applyFill="1" applyBorder="1" applyAlignment="1">
      <alignment horizontal="right" shrinkToFit="1"/>
    </xf>
    <xf numFmtId="0" fontId="77" fillId="24" borderId="23" xfId="0" applyFont="1" applyFill="1" applyBorder="1" applyAlignment="1" applyProtection="1">
      <alignment horizontal="right" shrinkToFit="1"/>
      <protection/>
    </xf>
    <xf numFmtId="0" fontId="77" fillId="0" borderId="25" xfId="0" applyFont="1" applyBorder="1" applyAlignment="1" applyProtection="1">
      <alignment horizontal="right" shrinkToFit="1"/>
      <protection/>
    </xf>
    <xf numFmtId="0" fontId="64" fillId="24" borderId="41" xfId="0" applyFont="1" applyFill="1" applyBorder="1" applyAlignment="1" applyProtection="1">
      <alignment shrinkToFit="1"/>
      <protection/>
    </xf>
    <xf numFmtId="0" fontId="64" fillId="0" borderId="30" xfId="0" applyFont="1" applyBorder="1" applyAlignment="1" applyProtection="1">
      <alignment horizontal="right" shrinkToFit="1"/>
      <protection/>
    </xf>
    <xf numFmtId="0" fontId="77" fillId="24" borderId="25" xfId="0" applyFont="1" applyFill="1" applyBorder="1" applyAlignment="1" applyProtection="1">
      <alignment horizontal="right" shrinkToFit="1"/>
      <protection/>
    </xf>
    <xf numFmtId="182" fontId="77" fillId="0" borderId="11" xfId="61" applyNumberFormat="1" applyFont="1" applyFill="1" applyBorder="1" applyAlignment="1">
      <alignment shrinkToFit="1"/>
    </xf>
    <xf numFmtId="1" fontId="77" fillId="0" borderId="11" xfId="61" applyNumberFormat="1" applyFont="1" applyFill="1" applyBorder="1" applyAlignment="1">
      <alignment horizontal="right" shrinkToFit="1"/>
    </xf>
    <xf numFmtId="180" fontId="77" fillId="0" borderId="11" xfId="61" applyNumberFormat="1" applyFont="1" applyFill="1" applyBorder="1" applyAlignment="1">
      <alignment horizontal="right" shrinkToFit="1"/>
    </xf>
    <xf numFmtId="4" fontId="77" fillId="0" borderId="11" xfId="61" applyNumberFormat="1" applyFont="1" applyFill="1" applyBorder="1" applyAlignment="1">
      <alignment horizontal="right" shrinkToFit="1"/>
    </xf>
    <xf numFmtId="182" fontId="77" fillId="0" borderId="0" xfId="61" applyNumberFormat="1" applyFont="1" applyFill="1" applyAlignment="1">
      <alignment shrinkToFit="1"/>
    </xf>
    <xf numFmtId="1" fontId="77" fillId="0" borderId="0" xfId="61" applyNumberFormat="1" applyFont="1" applyFill="1" applyAlignment="1">
      <alignment horizontal="right" shrinkToFit="1"/>
    </xf>
    <xf numFmtId="180" fontId="77" fillId="0" borderId="0" xfId="61" applyNumberFormat="1" applyFont="1" applyFill="1" applyAlignment="1">
      <alignment horizontal="right" shrinkToFit="1"/>
    </xf>
    <xf numFmtId="4" fontId="77" fillId="0" borderId="0" xfId="61" applyNumberFormat="1" applyFont="1" applyFill="1" applyAlignment="1">
      <alignment horizontal="right" shrinkToFit="1"/>
    </xf>
    <xf numFmtId="3" fontId="77" fillId="0" borderId="0" xfId="61" applyNumberFormat="1" applyFont="1" applyFill="1" applyAlignment="1">
      <alignment horizontal="right" shrinkToFit="1"/>
    </xf>
    <xf numFmtId="4" fontId="84" fillId="0" borderId="0" xfId="61" applyNumberFormat="1" applyFont="1" applyFill="1" applyAlignment="1">
      <alignment shrinkToFit="1"/>
    </xf>
    <xf numFmtId="180" fontId="71" fillId="0" borderId="0" xfId="61" applyNumberFormat="1" applyFont="1" applyFill="1" applyAlignment="1">
      <alignment horizontal="right"/>
    </xf>
    <xf numFmtId="2" fontId="71" fillId="0" borderId="13" xfId="61" applyNumberFormat="1" applyFont="1" applyFill="1" applyBorder="1" applyAlignment="1">
      <alignment horizontal="center"/>
    </xf>
    <xf numFmtId="2" fontId="71" fillId="0" borderId="36" xfId="61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180" fontId="64" fillId="0" borderId="38" xfId="61" applyNumberFormat="1" applyFont="1" applyFill="1" applyBorder="1" applyAlignment="1">
      <alignment horizontal="right"/>
    </xf>
    <xf numFmtId="0" fontId="64" fillId="0" borderId="42" xfId="61" applyFont="1" applyFill="1" applyBorder="1" applyAlignment="1">
      <alignment horizontal="center"/>
    </xf>
    <xf numFmtId="180" fontId="64" fillId="0" borderId="40" xfId="61" applyNumberFormat="1" applyFont="1" applyFill="1" applyBorder="1" applyAlignment="1">
      <alignment horizontal="right"/>
    </xf>
    <xf numFmtId="0" fontId="64" fillId="0" borderId="43" xfId="61" applyFont="1" applyFill="1" applyBorder="1" applyAlignment="1">
      <alignment horizontal="center"/>
    </xf>
    <xf numFmtId="49" fontId="65" fillId="0" borderId="0" xfId="61" applyNumberFormat="1" applyFont="1" applyFill="1" applyAlignment="1">
      <alignment/>
    </xf>
    <xf numFmtId="3" fontId="65" fillId="0" borderId="0" xfId="61" applyNumberFormat="1" applyFont="1" applyFill="1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46" applyFont="1" applyFill="1" applyAlignment="1">
      <alignment horizontal="left"/>
    </xf>
    <xf numFmtId="0" fontId="0" fillId="0" borderId="0" xfId="66" applyFont="1" applyFill="1" applyAlignment="1">
      <alignment/>
    </xf>
    <xf numFmtId="180" fontId="65" fillId="0" borderId="0" xfId="61" applyNumberFormat="1" applyFont="1" applyFill="1" applyAlignment="1">
      <alignment horizontal="right"/>
    </xf>
    <xf numFmtId="49" fontId="75" fillId="0" borderId="0" xfId="61" applyNumberFormat="1" applyFont="1" applyFill="1" applyAlignment="1">
      <alignment/>
    </xf>
    <xf numFmtId="180" fontId="82" fillId="13" borderId="18" xfId="61" applyNumberFormat="1" applyFont="1" applyFill="1" applyBorder="1" applyAlignment="1">
      <alignment horizontal="center" vertical="center"/>
    </xf>
    <xf numFmtId="3" fontId="81" fillId="13" borderId="18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49" fontId="68" fillId="0" borderId="0" xfId="61" applyNumberFormat="1" applyFont="1" applyFill="1" applyAlignment="1">
      <alignment/>
    </xf>
    <xf numFmtId="4" fontId="82" fillId="13" borderId="18" xfId="61" applyNumberFormat="1" applyFont="1" applyFill="1" applyBorder="1" applyAlignment="1">
      <alignment horizontal="right" shrinkToFit="1"/>
    </xf>
    <xf numFmtId="4" fontId="82" fillId="13" borderId="18" xfId="61" applyNumberFormat="1" applyFont="1" applyFill="1" applyBorder="1" applyAlignment="1">
      <alignment shrinkToFit="1"/>
    </xf>
    <xf numFmtId="180" fontId="75" fillId="0" borderId="0" xfId="61" applyNumberFormat="1" applyFont="1" applyFill="1" applyAlignment="1">
      <alignment horizontal="right"/>
    </xf>
    <xf numFmtId="3" fontId="75" fillId="0" borderId="0" xfId="61" applyNumberFormat="1" applyFont="1" applyFill="1" applyAlignment="1">
      <alignment/>
    </xf>
    <xf numFmtId="4" fontId="77" fillId="0" borderId="31" xfId="61" applyNumberFormat="1" applyFont="1" applyFill="1" applyBorder="1" applyAlignment="1">
      <alignment horizontal="right" shrinkToFit="1"/>
    </xf>
    <xf numFmtId="4" fontId="73" fillId="0" borderId="41" xfId="61" applyNumberFormat="1" applyFont="1" applyFill="1" applyBorder="1" applyAlignment="1">
      <alignment shrinkToFit="1"/>
    </xf>
    <xf numFmtId="4" fontId="77" fillId="0" borderId="44" xfId="61" applyNumberFormat="1" applyFont="1" applyFill="1" applyBorder="1" applyAlignment="1">
      <alignment horizontal="right" shrinkToFit="1"/>
    </xf>
    <xf numFmtId="4" fontId="77" fillId="0" borderId="45" xfId="61" applyNumberFormat="1" applyFont="1" applyFill="1" applyBorder="1" applyAlignment="1">
      <alignment horizontal="right" shrinkToFit="1"/>
    </xf>
    <xf numFmtId="4" fontId="77" fillId="0" borderId="19" xfId="61" applyNumberFormat="1" applyFont="1" applyFill="1" applyBorder="1" applyAlignment="1">
      <alignment horizontal="right" shrinkToFit="1"/>
    </xf>
    <xf numFmtId="0" fontId="64" fillId="0" borderId="38" xfId="61" applyFont="1" applyFill="1" applyBorder="1" applyAlignment="1">
      <alignment/>
    </xf>
    <xf numFmtId="0" fontId="64" fillId="0" borderId="42" xfId="61" applyFont="1" applyFill="1" applyBorder="1" applyAlignment="1">
      <alignment/>
    </xf>
    <xf numFmtId="0" fontId="64" fillId="0" borderId="40" xfId="61" applyFont="1" applyFill="1" applyBorder="1" applyAlignment="1">
      <alignment/>
    </xf>
    <xf numFmtId="0" fontId="64" fillId="0" borderId="43" xfId="61" applyFont="1" applyFill="1" applyBorder="1" applyAlignment="1">
      <alignment/>
    </xf>
    <xf numFmtId="0" fontId="81" fillId="13" borderId="18" xfId="0" applyFont="1" applyFill="1" applyBorder="1" applyAlignment="1" applyProtection="1">
      <alignment horizontal="center"/>
      <protection/>
    </xf>
    <xf numFmtId="4" fontId="82" fillId="13" borderId="18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13.28125" style="10" customWidth="1"/>
    <col min="11" max="11" width="9.140625" style="8" hidden="1" customWidth="1"/>
    <col min="12" max="12" width="13.57421875" style="11" hidden="1" customWidth="1"/>
    <col min="13" max="13" width="9.140625" style="8" hidden="1" customWidth="1"/>
    <col min="14" max="14" width="3.7109375" style="8" hidden="1" customWidth="1"/>
    <col min="15" max="15" width="30.28125" style="8" hidden="1" customWidth="1"/>
    <col min="16" max="16" width="9.57421875" style="8" hidden="1" customWidth="1"/>
    <col min="17" max="17" width="9.8515625" style="8" hidden="1" customWidth="1"/>
    <col min="18" max="18" width="22.8515625" style="8" hidden="1" customWidth="1"/>
    <col min="19" max="19" width="10.8515625" style="8" hidden="1" customWidth="1"/>
    <col min="20" max="20" width="7.140625" style="12" hidden="1" customWidth="1"/>
    <col min="21" max="21" width="10.140625" style="13" hidden="1" customWidth="1"/>
    <col min="22" max="22" width="9.00390625" style="10" hidden="1" customWidth="1"/>
    <col min="23" max="23" width="11.7109375" style="10" hidden="1" customWidth="1"/>
    <col min="24" max="24" width="8.8515625" style="8" hidden="1" customWidth="1"/>
    <col min="25" max="25" width="7.28125" style="8" hidden="1" customWidth="1"/>
    <col min="26" max="26" width="9.57421875" style="8" hidden="1" customWidth="1"/>
    <col min="27" max="27" width="9.140625" style="8" hidden="1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44"/>
      <c r="N1" s="45" t="s">
        <v>0</v>
      </c>
      <c r="O1" s="2"/>
      <c r="P1" s="2"/>
      <c r="Q1" s="2"/>
      <c r="R1" s="2"/>
      <c r="S1" s="2"/>
      <c r="T1" s="64"/>
      <c r="U1" s="65"/>
      <c r="V1" s="20"/>
      <c r="W1" s="20"/>
      <c r="X1" s="2"/>
      <c r="Y1" s="2"/>
      <c r="Z1" s="2"/>
    </row>
    <row r="2" spans="1:26" ht="12.75" customHeight="1">
      <c r="A2" s="17" t="s">
        <v>1</v>
      </c>
      <c r="B2" s="18"/>
      <c r="C2" s="18"/>
      <c r="D2" s="18"/>
      <c r="E2" s="18"/>
      <c r="F2" s="17"/>
      <c r="G2" s="18"/>
      <c r="H2" s="18"/>
      <c r="I2" s="18"/>
      <c r="J2" s="18"/>
      <c r="N2" s="17" t="s">
        <v>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7"/>
      <c r="B3" s="18"/>
      <c r="C3" s="18"/>
      <c r="D3" s="18"/>
      <c r="E3" s="18"/>
      <c r="F3" s="17"/>
      <c r="G3" s="18"/>
      <c r="H3" s="18"/>
      <c r="I3" s="18"/>
      <c r="J3" s="18"/>
      <c r="N3" s="17" t="s">
        <v>3</v>
      </c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5:26" s="2" customFormat="1" ht="11.25">
      <c r="E4" s="19"/>
      <c r="F4" s="20"/>
      <c r="G4" s="20"/>
      <c r="H4" s="20"/>
      <c r="I4" s="20"/>
      <c r="J4" s="20"/>
      <c r="L4" s="46"/>
      <c r="N4" s="18" t="s">
        <v>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" customFormat="1" ht="12.75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L5" s="46"/>
      <c r="N5" s="47" t="s">
        <v>6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48"/>
      <c r="L6" s="49"/>
      <c r="N6" s="50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5:26" s="2" customFormat="1" ht="12.75" customHeight="1">
      <c r="E7" s="19"/>
      <c r="F7" s="20"/>
      <c r="G7" s="20"/>
      <c r="H7" s="20"/>
      <c r="I7" s="20"/>
      <c r="J7" s="20"/>
      <c r="L7" s="46"/>
      <c r="T7" s="64"/>
      <c r="U7" s="65"/>
      <c r="V7" s="20"/>
      <c r="W7" s="20"/>
      <c r="Z7" s="18" t="s">
        <v>7</v>
      </c>
    </row>
    <row r="8" spans="1:26" ht="13.5" customHeight="1">
      <c r="A8" s="22" t="s">
        <v>8</v>
      </c>
      <c r="B8" s="23" t="s">
        <v>9</v>
      </c>
      <c r="C8" s="24" t="s">
        <v>10</v>
      </c>
      <c r="D8" s="25" t="s">
        <v>11</v>
      </c>
      <c r="E8" s="25"/>
      <c r="F8" s="25"/>
      <c r="G8" s="26" t="s">
        <v>12</v>
      </c>
      <c r="H8" s="26" t="s">
        <v>13</v>
      </c>
      <c r="I8" s="26" t="s">
        <v>14</v>
      </c>
      <c r="J8" s="51" t="s">
        <v>15</v>
      </c>
      <c r="L8" s="52" t="s">
        <v>16</v>
      </c>
      <c r="N8" s="53" t="s">
        <v>17</v>
      </c>
      <c r="O8" s="54" t="s">
        <v>18</v>
      </c>
      <c r="P8" s="54" t="s">
        <v>19</v>
      </c>
      <c r="Q8" s="54" t="s">
        <v>20</v>
      </c>
      <c r="R8" s="54" t="s">
        <v>21</v>
      </c>
      <c r="S8" s="66" t="s">
        <v>22</v>
      </c>
      <c r="T8" s="67" t="s">
        <v>11</v>
      </c>
      <c r="U8" s="67"/>
      <c r="V8" s="67"/>
      <c r="W8" s="68" t="s">
        <v>23</v>
      </c>
      <c r="X8" s="66" t="s">
        <v>24</v>
      </c>
      <c r="Y8" s="66" t="s">
        <v>25</v>
      </c>
      <c r="Z8" s="84" t="s">
        <v>15</v>
      </c>
    </row>
    <row r="9" spans="1:26" s="3" customFormat="1" ht="69" customHeight="1">
      <c r="A9" s="22"/>
      <c r="B9" s="23"/>
      <c r="C9" s="24"/>
      <c r="D9" s="27" t="s">
        <v>26</v>
      </c>
      <c r="E9" s="28" t="s">
        <v>27</v>
      </c>
      <c r="F9" s="27" t="s">
        <v>28</v>
      </c>
      <c r="G9" s="26"/>
      <c r="H9" s="26"/>
      <c r="I9" s="26"/>
      <c r="J9" s="51"/>
      <c r="L9" s="52"/>
      <c r="N9" s="53"/>
      <c r="O9" s="54"/>
      <c r="P9" s="54"/>
      <c r="Q9" s="54"/>
      <c r="R9" s="54"/>
      <c r="S9" s="66"/>
      <c r="T9" s="69" t="s">
        <v>26</v>
      </c>
      <c r="U9" s="70" t="s">
        <v>29</v>
      </c>
      <c r="V9" s="71" t="s">
        <v>28</v>
      </c>
      <c r="W9" s="68"/>
      <c r="X9" s="66"/>
      <c r="Y9" s="66"/>
      <c r="Z9" s="84"/>
    </row>
    <row r="10" spans="1:26" s="4" customFormat="1" ht="12.75">
      <c r="A10" s="29">
        <f aca="true" t="shared" si="0" ref="A10:A41">N10</f>
        <v>1</v>
      </c>
      <c r="B10" s="30" t="s">
        <v>30</v>
      </c>
      <c r="C10" s="31" t="s">
        <v>31</v>
      </c>
      <c r="D10" s="31">
        <v>489</v>
      </c>
      <c r="E10" s="32">
        <v>42634</v>
      </c>
      <c r="F10" s="33">
        <v>164.32</v>
      </c>
      <c r="G10" s="34"/>
      <c r="H10" s="35"/>
      <c r="I10" s="33">
        <v>90.34</v>
      </c>
      <c r="J10" s="55">
        <f aca="true" t="shared" si="1" ref="J10:J41">F10-G10-H10-I10</f>
        <v>73.97999999999999</v>
      </c>
      <c r="L10" s="56">
        <v>15.53</v>
      </c>
      <c r="N10" s="57">
        <v>1</v>
      </c>
      <c r="O10" s="58" t="s">
        <v>30</v>
      </c>
      <c r="P10" s="59" t="s">
        <v>32</v>
      </c>
      <c r="Q10" s="59" t="s">
        <v>32</v>
      </c>
      <c r="R10" s="72" t="s">
        <v>33</v>
      </c>
      <c r="S10" s="73" t="s">
        <v>34</v>
      </c>
      <c r="T10" s="74">
        <f aca="true" t="shared" si="2" ref="T10:T41">D10</f>
        <v>489</v>
      </c>
      <c r="U10" s="75">
        <f aca="true" t="shared" si="3" ref="U10:U41">IF(E10=0,"0",E10)</f>
        <v>42634</v>
      </c>
      <c r="V10" s="76">
        <f aca="true" t="shared" si="4" ref="V10:V41">F10</f>
        <v>164.32</v>
      </c>
      <c r="W10" s="77">
        <f aca="true" t="shared" si="5" ref="W10:W41">V10-X10</f>
        <v>73.97999999999999</v>
      </c>
      <c r="X10" s="77">
        <f aca="true" t="shared" si="6" ref="X10:X41">I10</f>
        <v>90.34</v>
      </c>
      <c r="Y10" s="77">
        <f aca="true" t="shared" si="7" ref="Y10:Y41">G10+H10</f>
        <v>0</v>
      </c>
      <c r="Z10" s="85">
        <f aca="true" t="shared" si="8" ref="Z10:Z41">W10-Y10</f>
        <v>73.97999999999999</v>
      </c>
    </row>
    <row r="11" spans="1:26" s="4" customFormat="1" ht="12.75">
      <c r="A11" s="36">
        <f t="shared" si="0"/>
        <v>2</v>
      </c>
      <c r="B11" s="37" t="str">
        <f aca="true" t="shared" si="9" ref="B11:B42">O11</f>
        <v>SPITAL JUDETEAN BAIA MARE</v>
      </c>
      <c r="C11" s="38"/>
      <c r="D11" s="38">
        <v>488</v>
      </c>
      <c r="E11" s="39">
        <v>42634</v>
      </c>
      <c r="F11" s="40">
        <v>74.28</v>
      </c>
      <c r="G11" s="41"/>
      <c r="H11" s="42"/>
      <c r="I11" s="41"/>
      <c r="J11" s="60">
        <f t="shared" si="1"/>
        <v>74.28</v>
      </c>
      <c r="L11" s="56">
        <f aca="true" t="shared" si="10" ref="L11:L42">F11</f>
        <v>74.28</v>
      </c>
      <c r="N11" s="61">
        <f aca="true" t="shared" si="11" ref="N11:N42">N10+1</f>
        <v>2</v>
      </c>
      <c r="O11" s="62" t="s">
        <v>30</v>
      </c>
      <c r="P11" s="63" t="s">
        <v>32</v>
      </c>
      <c r="Q11" s="63" t="s">
        <v>32</v>
      </c>
      <c r="R11" s="78" t="s">
        <v>33</v>
      </c>
      <c r="S11" s="79" t="s">
        <v>34</v>
      </c>
      <c r="T11" s="80">
        <f t="shared" si="2"/>
        <v>488</v>
      </c>
      <c r="U11" s="81">
        <f t="shared" si="3"/>
        <v>42634</v>
      </c>
      <c r="V11" s="82">
        <f t="shared" si="4"/>
        <v>74.28</v>
      </c>
      <c r="W11" s="83">
        <f t="shared" si="5"/>
        <v>74.28</v>
      </c>
      <c r="X11" s="83">
        <f t="shared" si="6"/>
        <v>0</v>
      </c>
      <c r="Y11" s="83">
        <f t="shared" si="7"/>
        <v>0</v>
      </c>
      <c r="Z11" s="86">
        <f t="shared" si="8"/>
        <v>74.28</v>
      </c>
    </row>
    <row r="12" spans="1:26" s="4" customFormat="1" ht="12.75">
      <c r="A12" s="36">
        <f t="shared" si="0"/>
        <v>3</v>
      </c>
      <c r="B12" s="37" t="str">
        <f t="shared" si="9"/>
        <v>SPITAL JUDETEAN BAIA MARE</v>
      </c>
      <c r="C12" s="38"/>
      <c r="D12" s="38">
        <v>1121</v>
      </c>
      <c r="E12" s="39">
        <v>42634</v>
      </c>
      <c r="F12" s="40">
        <v>30.05</v>
      </c>
      <c r="G12" s="41"/>
      <c r="H12" s="42"/>
      <c r="I12" s="41"/>
      <c r="J12" s="60">
        <f t="shared" si="1"/>
        <v>30.05</v>
      </c>
      <c r="L12" s="56">
        <f t="shared" si="10"/>
        <v>30.05</v>
      </c>
      <c r="N12" s="61">
        <f t="shared" si="11"/>
        <v>3</v>
      </c>
      <c r="O12" s="62" t="s">
        <v>30</v>
      </c>
      <c r="P12" s="63" t="s">
        <v>32</v>
      </c>
      <c r="Q12" s="63" t="s">
        <v>32</v>
      </c>
      <c r="R12" s="78" t="s">
        <v>33</v>
      </c>
      <c r="S12" s="79" t="s">
        <v>34</v>
      </c>
      <c r="T12" s="80">
        <f t="shared" si="2"/>
        <v>1121</v>
      </c>
      <c r="U12" s="81">
        <f t="shared" si="3"/>
        <v>42634</v>
      </c>
      <c r="V12" s="82">
        <f t="shared" si="4"/>
        <v>30.05</v>
      </c>
      <c r="W12" s="83">
        <f t="shared" si="5"/>
        <v>30.05</v>
      </c>
      <c r="X12" s="83">
        <f t="shared" si="6"/>
        <v>0</v>
      </c>
      <c r="Y12" s="83">
        <f t="shared" si="7"/>
        <v>0</v>
      </c>
      <c r="Z12" s="86">
        <f t="shared" si="8"/>
        <v>30.05</v>
      </c>
    </row>
    <row r="13" spans="1:26" s="4" customFormat="1" ht="12.75">
      <c r="A13" s="36">
        <f t="shared" si="0"/>
        <v>4</v>
      </c>
      <c r="B13" s="37" t="str">
        <f t="shared" si="9"/>
        <v>SPITAL JUDETEAN BAIA MARE</v>
      </c>
      <c r="C13" s="38"/>
      <c r="D13" s="38">
        <v>288890</v>
      </c>
      <c r="E13" s="39">
        <v>42635</v>
      </c>
      <c r="F13" s="40">
        <v>77.88</v>
      </c>
      <c r="G13" s="41"/>
      <c r="H13" s="42"/>
      <c r="I13" s="41"/>
      <c r="J13" s="60">
        <f t="shared" si="1"/>
        <v>77.88</v>
      </c>
      <c r="L13" s="56">
        <f t="shared" si="10"/>
        <v>77.88</v>
      </c>
      <c r="N13" s="61">
        <f t="shared" si="11"/>
        <v>4</v>
      </c>
      <c r="O13" s="62" t="s">
        <v>30</v>
      </c>
      <c r="P13" s="63" t="s">
        <v>32</v>
      </c>
      <c r="Q13" s="63" t="s">
        <v>32</v>
      </c>
      <c r="R13" s="78" t="s">
        <v>33</v>
      </c>
      <c r="S13" s="79" t="s">
        <v>34</v>
      </c>
      <c r="T13" s="80">
        <f t="shared" si="2"/>
        <v>288890</v>
      </c>
      <c r="U13" s="81">
        <f t="shared" si="3"/>
        <v>42635</v>
      </c>
      <c r="V13" s="82">
        <f t="shared" si="4"/>
        <v>77.88</v>
      </c>
      <c r="W13" s="83">
        <f t="shared" si="5"/>
        <v>77.88</v>
      </c>
      <c r="X13" s="83">
        <f t="shared" si="6"/>
        <v>0</v>
      </c>
      <c r="Y13" s="83">
        <f t="shared" si="7"/>
        <v>0</v>
      </c>
      <c r="Z13" s="86">
        <f t="shared" si="8"/>
        <v>77.88</v>
      </c>
    </row>
    <row r="14" spans="1:26" s="4" customFormat="1" ht="12.75">
      <c r="A14" s="36">
        <f t="shared" si="0"/>
        <v>5</v>
      </c>
      <c r="B14" s="37" t="str">
        <f t="shared" si="9"/>
        <v>SPITAL JUDETEAN BAIA MARE</v>
      </c>
      <c r="C14" s="38"/>
      <c r="D14" s="38">
        <v>290407</v>
      </c>
      <c r="E14" s="39" t="s">
        <v>35</v>
      </c>
      <c r="F14" s="40">
        <v>17.89</v>
      </c>
      <c r="G14" s="41"/>
      <c r="H14" s="42"/>
      <c r="I14" s="41"/>
      <c r="J14" s="60">
        <f t="shared" si="1"/>
        <v>17.89</v>
      </c>
      <c r="L14" s="56">
        <f t="shared" si="10"/>
        <v>17.89</v>
      </c>
      <c r="N14" s="61">
        <f t="shared" si="11"/>
        <v>5</v>
      </c>
      <c r="O14" s="62" t="s">
        <v>30</v>
      </c>
      <c r="P14" s="63" t="s">
        <v>32</v>
      </c>
      <c r="Q14" s="63" t="s">
        <v>32</v>
      </c>
      <c r="R14" s="78" t="s">
        <v>33</v>
      </c>
      <c r="S14" s="79" t="s">
        <v>34</v>
      </c>
      <c r="T14" s="80">
        <f t="shared" si="2"/>
        <v>290407</v>
      </c>
      <c r="U14" s="81" t="str">
        <f t="shared" si="3"/>
        <v>22,09,2016</v>
      </c>
      <c r="V14" s="82">
        <f t="shared" si="4"/>
        <v>17.89</v>
      </c>
      <c r="W14" s="83">
        <f t="shared" si="5"/>
        <v>17.89</v>
      </c>
      <c r="X14" s="83">
        <f t="shared" si="6"/>
        <v>0</v>
      </c>
      <c r="Y14" s="83">
        <f t="shared" si="7"/>
        <v>0</v>
      </c>
      <c r="Z14" s="86">
        <f t="shared" si="8"/>
        <v>17.89</v>
      </c>
    </row>
    <row r="15" spans="1:26" s="4" customFormat="1" ht="12.75">
      <c r="A15" s="36">
        <f t="shared" si="0"/>
        <v>6</v>
      </c>
      <c r="B15" s="37" t="str">
        <f t="shared" si="9"/>
        <v>SPITAL JUDETEAN BAIA MARE</v>
      </c>
      <c r="C15" s="38"/>
      <c r="D15" s="38">
        <v>701460018</v>
      </c>
      <c r="E15" s="39" t="s">
        <v>35</v>
      </c>
      <c r="F15" s="40">
        <v>68.79</v>
      </c>
      <c r="G15" s="41"/>
      <c r="H15" s="42"/>
      <c r="I15" s="41"/>
      <c r="J15" s="60">
        <f t="shared" si="1"/>
        <v>68.79</v>
      </c>
      <c r="L15" s="56">
        <f t="shared" si="10"/>
        <v>68.79</v>
      </c>
      <c r="N15" s="61">
        <f t="shared" si="11"/>
        <v>6</v>
      </c>
      <c r="O15" s="62" t="s">
        <v>30</v>
      </c>
      <c r="P15" s="63" t="s">
        <v>32</v>
      </c>
      <c r="Q15" s="63" t="s">
        <v>32</v>
      </c>
      <c r="R15" s="78" t="s">
        <v>33</v>
      </c>
      <c r="S15" s="79" t="s">
        <v>34</v>
      </c>
      <c r="T15" s="80">
        <f t="shared" si="2"/>
        <v>701460018</v>
      </c>
      <c r="U15" s="81" t="str">
        <f t="shared" si="3"/>
        <v>22,09,2016</v>
      </c>
      <c r="V15" s="82">
        <f t="shared" si="4"/>
        <v>68.79</v>
      </c>
      <c r="W15" s="83">
        <f t="shared" si="5"/>
        <v>68.79</v>
      </c>
      <c r="X15" s="83">
        <f t="shared" si="6"/>
        <v>0</v>
      </c>
      <c r="Y15" s="83">
        <f t="shared" si="7"/>
        <v>0</v>
      </c>
      <c r="Z15" s="86">
        <f t="shared" si="8"/>
        <v>68.79</v>
      </c>
    </row>
    <row r="16" spans="1:26" s="4" customFormat="1" ht="12.75">
      <c r="A16" s="36">
        <f t="shared" si="0"/>
        <v>7</v>
      </c>
      <c r="B16" s="37" t="str">
        <f t="shared" si="9"/>
        <v>SPITAL JUDETEAN BAIA MARE</v>
      </c>
      <c r="C16" s="38"/>
      <c r="D16" s="38">
        <v>701560013</v>
      </c>
      <c r="E16" s="39" t="s">
        <v>35</v>
      </c>
      <c r="F16" s="40">
        <v>72.41</v>
      </c>
      <c r="G16" s="41"/>
      <c r="H16" s="42"/>
      <c r="I16" s="41"/>
      <c r="J16" s="60">
        <f t="shared" si="1"/>
        <v>72.41</v>
      </c>
      <c r="L16" s="56">
        <f t="shared" si="10"/>
        <v>72.41</v>
      </c>
      <c r="N16" s="61">
        <f t="shared" si="11"/>
        <v>7</v>
      </c>
      <c r="O16" s="62" t="s">
        <v>30</v>
      </c>
      <c r="P16" s="63" t="s">
        <v>32</v>
      </c>
      <c r="Q16" s="63" t="s">
        <v>32</v>
      </c>
      <c r="R16" s="78" t="s">
        <v>33</v>
      </c>
      <c r="S16" s="79" t="s">
        <v>34</v>
      </c>
      <c r="T16" s="80">
        <f t="shared" si="2"/>
        <v>701560013</v>
      </c>
      <c r="U16" s="81" t="str">
        <f t="shared" si="3"/>
        <v>22,09,2016</v>
      </c>
      <c r="V16" s="82">
        <f t="shared" si="4"/>
        <v>72.41</v>
      </c>
      <c r="W16" s="83">
        <f t="shared" si="5"/>
        <v>72.41</v>
      </c>
      <c r="X16" s="83">
        <f t="shared" si="6"/>
        <v>0</v>
      </c>
      <c r="Y16" s="83">
        <f t="shared" si="7"/>
        <v>0</v>
      </c>
      <c r="Z16" s="86">
        <f t="shared" si="8"/>
        <v>72.41</v>
      </c>
    </row>
    <row r="17" spans="1:26" s="4" customFormat="1" ht="12.75">
      <c r="A17" s="36">
        <f t="shared" si="0"/>
        <v>8</v>
      </c>
      <c r="B17" s="37" t="str">
        <f t="shared" si="9"/>
        <v>SPITAL JUDETEAN BAIA MARE</v>
      </c>
      <c r="C17" s="38"/>
      <c r="D17" s="38">
        <v>494</v>
      </c>
      <c r="E17" s="39" t="s">
        <v>35</v>
      </c>
      <c r="F17" s="40">
        <v>55.82</v>
      </c>
      <c r="G17" s="41"/>
      <c r="H17" s="42"/>
      <c r="I17" s="41"/>
      <c r="J17" s="60">
        <f t="shared" si="1"/>
        <v>55.82</v>
      </c>
      <c r="L17" s="56">
        <f t="shared" si="10"/>
        <v>55.82</v>
      </c>
      <c r="N17" s="61">
        <f t="shared" si="11"/>
        <v>8</v>
      </c>
      <c r="O17" s="62" t="s">
        <v>30</v>
      </c>
      <c r="P17" s="63" t="s">
        <v>32</v>
      </c>
      <c r="Q17" s="63" t="s">
        <v>32</v>
      </c>
      <c r="R17" s="78" t="s">
        <v>33</v>
      </c>
      <c r="S17" s="79" t="s">
        <v>34</v>
      </c>
      <c r="T17" s="80">
        <f t="shared" si="2"/>
        <v>494</v>
      </c>
      <c r="U17" s="81" t="str">
        <f t="shared" si="3"/>
        <v>22,09,2016</v>
      </c>
      <c r="V17" s="82">
        <f t="shared" si="4"/>
        <v>55.82</v>
      </c>
      <c r="W17" s="83">
        <f t="shared" si="5"/>
        <v>55.82</v>
      </c>
      <c r="X17" s="83">
        <f t="shared" si="6"/>
        <v>0</v>
      </c>
      <c r="Y17" s="83">
        <f t="shared" si="7"/>
        <v>0</v>
      </c>
      <c r="Z17" s="86">
        <f t="shared" si="8"/>
        <v>55.82</v>
      </c>
    </row>
    <row r="18" spans="1:26" s="4" customFormat="1" ht="12.75">
      <c r="A18" s="36">
        <f t="shared" si="0"/>
        <v>9</v>
      </c>
      <c r="B18" s="37" t="str">
        <f t="shared" si="9"/>
        <v>SPITAL JUDETEAN BAIA MARE</v>
      </c>
      <c r="C18" s="38"/>
      <c r="D18" s="38">
        <v>701460016</v>
      </c>
      <c r="E18" s="39" t="s">
        <v>35</v>
      </c>
      <c r="F18" s="40">
        <v>58.19</v>
      </c>
      <c r="G18" s="41"/>
      <c r="H18" s="42"/>
      <c r="I18" s="41"/>
      <c r="J18" s="60">
        <f t="shared" si="1"/>
        <v>58.19</v>
      </c>
      <c r="L18" s="56">
        <f t="shared" si="10"/>
        <v>58.19</v>
      </c>
      <c r="N18" s="61">
        <f t="shared" si="11"/>
        <v>9</v>
      </c>
      <c r="O18" s="62" t="s">
        <v>30</v>
      </c>
      <c r="P18" s="63" t="s">
        <v>32</v>
      </c>
      <c r="Q18" s="63" t="s">
        <v>32</v>
      </c>
      <c r="R18" s="78" t="s">
        <v>33</v>
      </c>
      <c r="S18" s="79" t="s">
        <v>34</v>
      </c>
      <c r="T18" s="80">
        <f t="shared" si="2"/>
        <v>701460016</v>
      </c>
      <c r="U18" s="81" t="str">
        <f t="shared" si="3"/>
        <v>22,09,2016</v>
      </c>
      <c r="V18" s="82">
        <f t="shared" si="4"/>
        <v>58.19</v>
      </c>
      <c r="W18" s="83">
        <f t="shared" si="5"/>
        <v>58.19</v>
      </c>
      <c r="X18" s="83">
        <f t="shared" si="6"/>
        <v>0</v>
      </c>
      <c r="Y18" s="83">
        <f t="shared" si="7"/>
        <v>0</v>
      </c>
      <c r="Z18" s="86">
        <f t="shared" si="8"/>
        <v>58.19</v>
      </c>
    </row>
    <row r="19" spans="1:26" s="4" customFormat="1" ht="12.75">
      <c r="A19" s="36">
        <f t="shared" si="0"/>
        <v>10</v>
      </c>
      <c r="B19" s="37" t="str">
        <f t="shared" si="9"/>
        <v>SPITAL JUDETEAN BAIA MARE</v>
      </c>
      <c r="C19" s="38"/>
      <c r="D19" s="38">
        <v>493</v>
      </c>
      <c r="E19" s="39" t="s">
        <v>35</v>
      </c>
      <c r="F19" s="40">
        <v>184.95</v>
      </c>
      <c r="G19" s="41"/>
      <c r="H19" s="42"/>
      <c r="I19" s="41"/>
      <c r="J19" s="60">
        <f t="shared" si="1"/>
        <v>184.95</v>
      </c>
      <c r="L19" s="56">
        <f t="shared" si="10"/>
        <v>184.95</v>
      </c>
      <c r="N19" s="61">
        <f t="shared" si="11"/>
        <v>10</v>
      </c>
      <c r="O19" s="62" t="s">
        <v>30</v>
      </c>
      <c r="P19" s="63" t="s">
        <v>32</v>
      </c>
      <c r="Q19" s="63" t="s">
        <v>32</v>
      </c>
      <c r="R19" s="78" t="s">
        <v>33</v>
      </c>
      <c r="S19" s="79" t="s">
        <v>34</v>
      </c>
      <c r="T19" s="80">
        <f t="shared" si="2"/>
        <v>493</v>
      </c>
      <c r="U19" s="81" t="str">
        <f t="shared" si="3"/>
        <v>22,09,2016</v>
      </c>
      <c r="V19" s="82">
        <f t="shared" si="4"/>
        <v>184.95</v>
      </c>
      <c r="W19" s="83">
        <f t="shared" si="5"/>
        <v>184.95</v>
      </c>
      <c r="X19" s="83">
        <f t="shared" si="6"/>
        <v>0</v>
      </c>
      <c r="Y19" s="83">
        <f t="shared" si="7"/>
        <v>0</v>
      </c>
      <c r="Z19" s="86">
        <f t="shared" si="8"/>
        <v>184.95</v>
      </c>
    </row>
    <row r="20" spans="1:26" s="4" customFormat="1" ht="12.75">
      <c r="A20" s="36">
        <f t="shared" si="0"/>
        <v>11</v>
      </c>
      <c r="B20" s="37" t="str">
        <f t="shared" si="9"/>
        <v>SPITAL JUDETEAN BAIA MARE</v>
      </c>
      <c r="C20" s="38"/>
      <c r="D20" s="38">
        <v>53</v>
      </c>
      <c r="E20" s="39" t="s">
        <v>36</v>
      </c>
      <c r="F20" s="40">
        <v>122.53</v>
      </c>
      <c r="G20" s="41"/>
      <c r="H20" s="42"/>
      <c r="I20" s="41"/>
      <c r="J20" s="60">
        <f t="shared" si="1"/>
        <v>122.53</v>
      </c>
      <c r="L20" s="56">
        <f t="shared" si="10"/>
        <v>122.53</v>
      </c>
      <c r="N20" s="61">
        <f t="shared" si="11"/>
        <v>11</v>
      </c>
      <c r="O20" s="62" t="s">
        <v>30</v>
      </c>
      <c r="P20" s="63" t="s">
        <v>32</v>
      </c>
      <c r="Q20" s="63" t="s">
        <v>32</v>
      </c>
      <c r="R20" s="78" t="s">
        <v>33</v>
      </c>
      <c r="S20" s="79" t="s">
        <v>34</v>
      </c>
      <c r="T20" s="80">
        <f t="shared" si="2"/>
        <v>53</v>
      </c>
      <c r="U20" s="81" t="str">
        <f t="shared" si="3"/>
        <v>23,09,2016</v>
      </c>
      <c r="V20" s="82">
        <f t="shared" si="4"/>
        <v>122.53</v>
      </c>
      <c r="W20" s="83">
        <f t="shared" si="5"/>
        <v>122.53</v>
      </c>
      <c r="X20" s="83">
        <f t="shared" si="6"/>
        <v>0</v>
      </c>
      <c r="Y20" s="83">
        <f t="shared" si="7"/>
        <v>0</v>
      </c>
      <c r="Z20" s="86">
        <f t="shared" si="8"/>
        <v>122.53</v>
      </c>
    </row>
    <row r="21" spans="1:26" s="4" customFormat="1" ht="12.75">
      <c r="A21" s="36">
        <f t="shared" si="0"/>
        <v>12</v>
      </c>
      <c r="B21" s="37" t="str">
        <f t="shared" si="9"/>
        <v>SPITAL JUDETEAN BAIA MARE</v>
      </c>
      <c r="C21" s="38"/>
      <c r="D21" s="38">
        <v>1363</v>
      </c>
      <c r="E21" s="39" t="s">
        <v>36</v>
      </c>
      <c r="F21" s="40">
        <v>51.04</v>
      </c>
      <c r="G21" s="41"/>
      <c r="H21" s="42"/>
      <c r="I21" s="41"/>
      <c r="J21" s="60">
        <f t="shared" si="1"/>
        <v>51.04</v>
      </c>
      <c r="L21" s="56">
        <f t="shared" si="10"/>
        <v>51.04</v>
      </c>
      <c r="N21" s="61">
        <f t="shared" si="11"/>
        <v>12</v>
      </c>
      <c r="O21" s="62" t="s">
        <v>30</v>
      </c>
      <c r="P21" s="63" t="s">
        <v>32</v>
      </c>
      <c r="Q21" s="63" t="s">
        <v>32</v>
      </c>
      <c r="R21" s="78" t="s">
        <v>33</v>
      </c>
      <c r="S21" s="79" t="s">
        <v>34</v>
      </c>
      <c r="T21" s="80">
        <f t="shared" si="2"/>
        <v>1363</v>
      </c>
      <c r="U21" s="81" t="str">
        <f t="shared" si="3"/>
        <v>23,09,2016</v>
      </c>
      <c r="V21" s="82">
        <f t="shared" si="4"/>
        <v>51.04</v>
      </c>
      <c r="W21" s="83">
        <f t="shared" si="5"/>
        <v>51.04</v>
      </c>
      <c r="X21" s="83">
        <f t="shared" si="6"/>
        <v>0</v>
      </c>
      <c r="Y21" s="83">
        <f t="shared" si="7"/>
        <v>0</v>
      </c>
      <c r="Z21" s="86">
        <f t="shared" si="8"/>
        <v>51.04</v>
      </c>
    </row>
    <row r="22" spans="1:26" s="4" customFormat="1" ht="12.75">
      <c r="A22" s="36">
        <f t="shared" si="0"/>
        <v>13</v>
      </c>
      <c r="B22" s="37" t="str">
        <f t="shared" si="9"/>
        <v>SPITAL JUDETEAN BAIA MARE</v>
      </c>
      <c r="C22" s="38"/>
      <c r="D22" s="38">
        <v>1361</v>
      </c>
      <c r="E22" s="39" t="s">
        <v>36</v>
      </c>
      <c r="F22" s="40">
        <v>73.05</v>
      </c>
      <c r="G22" s="41"/>
      <c r="H22" s="42"/>
      <c r="I22" s="41"/>
      <c r="J22" s="60">
        <f t="shared" si="1"/>
        <v>73.05</v>
      </c>
      <c r="L22" s="56">
        <f t="shared" si="10"/>
        <v>73.05</v>
      </c>
      <c r="N22" s="61">
        <f t="shared" si="11"/>
        <v>13</v>
      </c>
      <c r="O22" s="62" t="s">
        <v>30</v>
      </c>
      <c r="P22" s="63" t="s">
        <v>32</v>
      </c>
      <c r="Q22" s="63" t="s">
        <v>32</v>
      </c>
      <c r="R22" s="78" t="s">
        <v>33</v>
      </c>
      <c r="S22" s="79" t="s">
        <v>34</v>
      </c>
      <c r="T22" s="80">
        <f t="shared" si="2"/>
        <v>1361</v>
      </c>
      <c r="U22" s="81" t="str">
        <f t="shared" si="3"/>
        <v>23,09,2016</v>
      </c>
      <c r="V22" s="82">
        <f t="shared" si="4"/>
        <v>73.05</v>
      </c>
      <c r="W22" s="83">
        <f t="shared" si="5"/>
        <v>73.05</v>
      </c>
      <c r="X22" s="83">
        <f t="shared" si="6"/>
        <v>0</v>
      </c>
      <c r="Y22" s="83">
        <f t="shared" si="7"/>
        <v>0</v>
      </c>
      <c r="Z22" s="86">
        <f t="shared" si="8"/>
        <v>73.05</v>
      </c>
    </row>
    <row r="23" spans="1:26" s="4" customFormat="1" ht="12" customHeight="1">
      <c r="A23" s="36">
        <f t="shared" si="0"/>
        <v>14</v>
      </c>
      <c r="B23" s="37" t="str">
        <f t="shared" si="9"/>
        <v>SPITAL JUDETEAN BAIA MARE</v>
      </c>
      <c r="C23" s="38"/>
      <c r="D23" s="38">
        <v>495</v>
      </c>
      <c r="E23" s="39" t="s">
        <v>36</v>
      </c>
      <c r="F23" s="40">
        <v>94.61</v>
      </c>
      <c r="G23" s="41"/>
      <c r="H23" s="42"/>
      <c r="I23" s="41"/>
      <c r="J23" s="60">
        <f t="shared" si="1"/>
        <v>94.61</v>
      </c>
      <c r="L23" s="56">
        <f t="shared" si="10"/>
        <v>94.61</v>
      </c>
      <c r="N23" s="61">
        <f t="shared" si="11"/>
        <v>14</v>
      </c>
      <c r="O23" s="62" t="s">
        <v>30</v>
      </c>
      <c r="P23" s="63" t="s">
        <v>32</v>
      </c>
      <c r="Q23" s="63" t="s">
        <v>32</v>
      </c>
      <c r="R23" s="78" t="s">
        <v>33</v>
      </c>
      <c r="S23" s="79" t="s">
        <v>34</v>
      </c>
      <c r="T23" s="80">
        <f t="shared" si="2"/>
        <v>495</v>
      </c>
      <c r="U23" s="81" t="str">
        <f t="shared" si="3"/>
        <v>23,09,2016</v>
      </c>
      <c r="V23" s="82">
        <f t="shared" si="4"/>
        <v>94.61</v>
      </c>
      <c r="W23" s="83">
        <f t="shared" si="5"/>
        <v>94.61</v>
      </c>
      <c r="X23" s="83">
        <f t="shared" si="6"/>
        <v>0</v>
      </c>
      <c r="Y23" s="83">
        <f t="shared" si="7"/>
        <v>0</v>
      </c>
      <c r="Z23" s="86">
        <f t="shared" si="8"/>
        <v>94.61</v>
      </c>
    </row>
    <row r="24" spans="1:26" s="4" customFormat="1" ht="12.75">
      <c r="A24" s="36">
        <f t="shared" si="0"/>
        <v>15</v>
      </c>
      <c r="B24" s="37" t="str">
        <f t="shared" si="9"/>
        <v>SPITAL JUDETEAN BAIA MARE</v>
      </c>
      <c r="C24" s="38"/>
      <c r="D24" s="38">
        <v>701460020</v>
      </c>
      <c r="E24" s="39" t="s">
        <v>36</v>
      </c>
      <c r="F24" s="40">
        <v>85.27</v>
      </c>
      <c r="G24" s="41"/>
      <c r="H24" s="42"/>
      <c r="I24" s="41"/>
      <c r="J24" s="60">
        <f t="shared" si="1"/>
        <v>85.27</v>
      </c>
      <c r="L24" s="56">
        <f t="shared" si="10"/>
        <v>85.27</v>
      </c>
      <c r="N24" s="61">
        <f t="shared" si="11"/>
        <v>15</v>
      </c>
      <c r="O24" s="62" t="s">
        <v>30</v>
      </c>
      <c r="P24" s="63" t="s">
        <v>32</v>
      </c>
      <c r="Q24" s="63" t="s">
        <v>32</v>
      </c>
      <c r="R24" s="78" t="s">
        <v>33</v>
      </c>
      <c r="S24" s="79" t="s">
        <v>34</v>
      </c>
      <c r="T24" s="80">
        <f t="shared" si="2"/>
        <v>701460020</v>
      </c>
      <c r="U24" s="81" t="str">
        <f t="shared" si="3"/>
        <v>23,09,2016</v>
      </c>
      <c r="V24" s="82">
        <f t="shared" si="4"/>
        <v>85.27</v>
      </c>
      <c r="W24" s="83">
        <f t="shared" si="5"/>
        <v>85.27</v>
      </c>
      <c r="X24" s="83">
        <f t="shared" si="6"/>
        <v>0</v>
      </c>
      <c r="Y24" s="83">
        <f t="shared" si="7"/>
        <v>0</v>
      </c>
      <c r="Z24" s="86">
        <f t="shared" si="8"/>
        <v>85.27</v>
      </c>
    </row>
    <row r="25" spans="1:26" s="4" customFormat="1" ht="12.75">
      <c r="A25" s="36">
        <f t="shared" si="0"/>
        <v>16</v>
      </c>
      <c r="B25" s="37" t="str">
        <f t="shared" si="9"/>
        <v>SPITAL JUDETEAN BAIA MARE</v>
      </c>
      <c r="C25" s="38"/>
      <c r="D25" s="38">
        <v>797</v>
      </c>
      <c r="E25" s="39" t="s">
        <v>36</v>
      </c>
      <c r="F25" s="40">
        <v>72.41</v>
      </c>
      <c r="G25" s="41"/>
      <c r="H25" s="42"/>
      <c r="I25" s="41"/>
      <c r="J25" s="60">
        <f t="shared" si="1"/>
        <v>72.41</v>
      </c>
      <c r="L25" s="56">
        <f t="shared" si="10"/>
        <v>72.41</v>
      </c>
      <c r="N25" s="61">
        <f t="shared" si="11"/>
        <v>16</v>
      </c>
      <c r="O25" s="62" t="s">
        <v>30</v>
      </c>
      <c r="P25" s="63" t="s">
        <v>32</v>
      </c>
      <c r="Q25" s="63" t="s">
        <v>32</v>
      </c>
      <c r="R25" s="78" t="s">
        <v>33</v>
      </c>
      <c r="S25" s="79" t="s">
        <v>34</v>
      </c>
      <c r="T25" s="80">
        <f t="shared" si="2"/>
        <v>797</v>
      </c>
      <c r="U25" s="81" t="str">
        <f t="shared" si="3"/>
        <v>23,09,2016</v>
      </c>
      <c r="V25" s="82">
        <f t="shared" si="4"/>
        <v>72.41</v>
      </c>
      <c r="W25" s="83">
        <f t="shared" si="5"/>
        <v>72.41</v>
      </c>
      <c r="X25" s="83">
        <f t="shared" si="6"/>
        <v>0</v>
      </c>
      <c r="Y25" s="83">
        <f t="shared" si="7"/>
        <v>0</v>
      </c>
      <c r="Z25" s="86">
        <f t="shared" si="8"/>
        <v>72.41</v>
      </c>
    </row>
    <row r="26" spans="1:26" s="4" customFormat="1" ht="12.75">
      <c r="A26" s="36">
        <f t="shared" si="0"/>
        <v>17</v>
      </c>
      <c r="B26" s="37" t="str">
        <f t="shared" si="9"/>
        <v>SPITAL JUDETEAN BAIA MARE</v>
      </c>
      <c r="C26" s="38"/>
      <c r="D26" s="38">
        <v>502</v>
      </c>
      <c r="E26" s="39" t="s">
        <v>37</v>
      </c>
      <c r="F26" s="40">
        <v>136.88</v>
      </c>
      <c r="G26" s="41"/>
      <c r="H26" s="42"/>
      <c r="I26" s="41"/>
      <c r="J26" s="60">
        <f t="shared" si="1"/>
        <v>136.88</v>
      </c>
      <c r="L26" s="56">
        <f t="shared" si="10"/>
        <v>136.88</v>
      </c>
      <c r="N26" s="61">
        <f t="shared" si="11"/>
        <v>17</v>
      </c>
      <c r="O26" s="62" t="s">
        <v>30</v>
      </c>
      <c r="P26" s="63" t="s">
        <v>32</v>
      </c>
      <c r="Q26" s="63" t="s">
        <v>32</v>
      </c>
      <c r="R26" s="78" t="s">
        <v>33</v>
      </c>
      <c r="S26" s="79" t="s">
        <v>34</v>
      </c>
      <c r="T26" s="80">
        <f t="shared" si="2"/>
        <v>502</v>
      </c>
      <c r="U26" s="81" t="str">
        <f t="shared" si="3"/>
        <v>26,09,2016</v>
      </c>
      <c r="V26" s="82">
        <f t="shared" si="4"/>
        <v>136.88</v>
      </c>
      <c r="W26" s="83">
        <f t="shared" si="5"/>
        <v>136.88</v>
      </c>
      <c r="X26" s="83">
        <f t="shared" si="6"/>
        <v>0</v>
      </c>
      <c r="Y26" s="83">
        <f t="shared" si="7"/>
        <v>0</v>
      </c>
      <c r="Z26" s="86">
        <f t="shared" si="8"/>
        <v>136.88</v>
      </c>
    </row>
    <row r="27" spans="1:26" s="4" customFormat="1" ht="12.75">
      <c r="A27" s="36">
        <f t="shared" si="0"/>
        <v>18</v>
      </c>
      <c r="B27" s="37" t="str">
        <f t="shared" si="9"/>
        <v>SPITAL JUDETEAN BAIA MARE</v>
      </c>
      <c r="C27" s="38"/>
      <c r="D27" s="38">
        <v>500</v>
      </c>
      <c r="E27" s="39" t="s">
        <v>37</v>
      </c>
      <c r="F27" s="40">
        <v>118.58</v>
      </c>
      <c r="G27" s="41"/>
      <c r="H27" s="42"/>
      <c r="I27" s="41"/>
      <c r="J27" s="60">
        <f t="shared" si="1"/>
        <v>118.58</v>
      </c>
      <c r="L27" s="56">
        <f t="shared" si="10"/>
        <v>118.58</v>
      </c>
      <c r="N27" s="61">
        <f t="shared" si="11"/>
        <v>18</v>
      </c>
      <c r="O27" s="62" t="s">
        <v>30</v>
      </c>
      <c r="P27" s="63" t="s">
        <v>32</v>
      </c>
      <c r="Q27" s="63" t="s">
        <v>32</v>
      </c>
      <c r="R27" s="78" t="s">
        <v>33</v>
      </c>
      <c r="S27" s="79" t="s">
        <v>34</v>
      </c>
      <c r="T27" s="80">
        <f t="shared" si="2"/>
        <v>500</v>
      </c>
      <c r="U27" s="81" t="str">
        <f t="shared" si="3"/>
        <v>26,09,2016</v>
      </c>
      <c r="V27" s="82">
        <f t="shared" si="4"/>
        <v>118.58</v>
      </c>
      <c r="W27" s="83">
        <f t="shared" si="5"/>
        <v>118.58</v>
      </c>
      <c r="X27" s="83">
        <f t="shared" si="6"/>
        <v>0</v>
      </c>
      <c r="Y27" s="83">
        <f t="shared" si="7"/>
        <v>0</v>
      </c>
      <c r="Z27" s="86">
        <f t="shared" si="8"/>
        <v>118.58</v>
      </c>
    </row>
    <row r="28" spans="1:26" s="4" customFormat="1" ht="12.75">
      <c r="A28" s="36">
        <f t="shared" si="0"/>
        <v>19</v>
      </c>
      <c r="B28" s="37" t="str">
        <f t="shared" si="9"/>
        <v>SPITAL JUDETEAN BAIA MARE</v>
      </c>
      <c r="C28" s="38"/>
      <c r="D28" s="38">
        <v>501</v>
      </c>
      <c r="E28" s="39" t="s">
        <v>37</v>
      </c>
      <c r="F28" s="40">
        <v>70.49</v>
      </c>
      <c r="G28" s="41"/>
      <c r="H28" s="42"/>
      <c r="I28" s="41"/>
      <c r="J28" s="60">
        <f t="shared" si="1"/>
        <v>70.49</v>
      </c>
      <c r="L28" s="56">
        <f t="shared" si="10"/>
        <v>70.49</v>
      </c>
      <c r="N28" s="61">
        <f t="shared" si="11"/>
        <v>19</v>
      </c>
      <c r="O28" s="62" t="s">
        <v>30</v>
      </c>
      <c r="P28" s="63" t="s">
        <v>32</v>
      </c>
      <c r="Q28" s="63" t="s">
        <v>32</v>
      </c>
      <c r="R28" s="78" t="s">
        <v>33</v>
      </c>
      <c r="S28" s="79" t="s">
        <v>34</v>
      </c>
      <c r="T28" s="80">
        <f t="shared" si="2"/>
        <v>501</v>
      </c>
      <c r="U28" s="81" t="str">
        <f t="shared" si="3"/>
        <v>26,09,2016</v>
      </c>
      <c r="V28" s="82">
        <f t="shared" si="4"/>
        <v>70.49</v>
      </c>
      <c r="W28" s="83">
        <f t="shared" si="5"/>
        <v>70.49</v>
      </c>
      <c r="X28" s="83">
        <f t="shared" si="6"/>
        <v>0</v>
      </c>
      <c r="Y28" s="83">
        <f t="shared" si="7"/>
        <v>0</v>
      </c>
      <c r="Z28" s="86">
        <f t="shared" si="8"/>
        <v>70.49</v>
      </c>
    </row>
    <row r="29" spans="1:26" s="4" customFormat="1" ht="12.75">
      <c r="A29" s="36">
        <f t="shared" si="0"/>
        <v>20</v>
      </c>
      <c r="B29" s="37" t="str">
        <f t="shared" si="9"/>
        <v>SPITAL JUDETEAN BAIA MARE</v>
      </c>
      <c r="C29" s="38"/>
      <c r="D29" s="38">
        <v>498</v>
      </c>
      <c r="E29" s="39" t="s">
        <v>37</v>
      </c>
      <c r="F29" s="40">
        <v>134.53</v>
      </c>
      <c r="G29" s="41"/>
      <c r="H29" s="42"/>
      <c r="I29" s="41"/>
      <c r="J29" s="60">
        <f t="shared" si="1"/>
        <v>134.53</v>
      </c>
      <c r="L29" s="56">
        <f t="shared" si="10"/>
        <v>134.53</v>
      </c>
      <c r="N29" s="61">
        <f t="shared" si="11"/>
        <v>20</v>
      </c>
      <c r="O29" s="62" t="s">
        <v>30</v>
      </c>
      <c r="P29" s="63" t="s">
        <v>32</v>
      </c>
      <c r="Q29" s="63" t="s">
        <v>32</v>
      </c>
      <c r="R29" s="78" t="s">
        <v>33</v>
      </c>
      <c r="S29" s="79" t="s">
        <v>34</v>
      </c>
      <c r="T29" s="80">
        <f t="shared" si="2"/>
        <v>498</v>
      </c>
      <c r="U29" s="81" t="str">
        <f t="shared" si="3"/>
        <v>26,09,2016</v>
      </c>
      <c r="V29" s="82">
        <f t="shared" si="4"/>
        <v>134.53</v>
      </c>
      <c r="W29" s="83">
        <f t="shared" si="5"/>
        <v>134.53</v>
      </c>
      <c r="X29" s="83">
        <f t="shared" si="6"/>
        <v>0</v>
      </c>
      <c r="Y29" s="83">
        <f t="shared" si="7"/>
        <v>0</v>
      </c>
      <c r="Z29" s="86">
        <f t="shared" si="8"/>
        <v>134.53</v>
      </c>
    </row>
    <row r="30" spans="1:26" s="4" customFormat="1" ht="12.75">
      <c r="A30" s="36">
        <f t="shared" si="0"/>
        <v>21</v>
      </c>
      <c r="B30" s="37" t="str">
        <f t="shared" si="9"/>
        <v>SPITAL JUDETEAN BAIA MARE</v>
      </c>
      <c r="C30" s="38"/>
      <c r="D30" s="38">
        <v>1375</v>
      </c>
      <c r="E30" s="39" t="s">
        <v>38</v>
      </c>
      <c r="F30" s="40">
        <v>76.81</v>
      </c>
      <c r="G30" s="41"/>
      <c r="H30" s="42"/>
      <c r="I30" s="41"/>
      <c r="J30" s="60">
        <f t="shared" si="1"/>
        <v>76.81</v>
      </c>
      <c r="L30" s="56">
        <f t="shared" si="10"/>
        <v>76.81</v>
      </c>
      <c r="N30" s="61">
        <f t="shared" si="11"/>
        <v>21</v>
      </c>
      <c r="O30" s="62" t="s">
        <v>30</v>
      </c>
      <c r="P30" s="63" t="s">
        <v>32</v>
      </c>
      <c r="Q30" s="63" t="s">
        <v>32</v>
      </c>
      <c r="R30" s="78" t="s">
        <v>33</v>
      </c>
      <c r="S30" s="79" t="s">
        <v>34</v>
      </c>
      <c r="T30" s="80">
        <f t="shared" si="2"/>
        <v>1375</v>
      </c>
      <c r="U30" s="81" t="str">
        <f t="shared" si="3"/>
        <v>27,09,2016</v>
      </c>
      <c r="V30" s="82">
        <f t="shared" si="4"/>
        <v>76.81</v>
      </c>
      <c r="W30" s="83">
        <f t="shared" si="5"/>
        <v>76.81</v>
      </c>
      <c r="X30" s="83">
        <f t="shared" si="6"/>
        <v>0</v>
      </c>
      <c r="Y30" s="83">
        <f t="shared" si="7"/>
        <v>0</v>
      </c>
      <c r="Z30" s="86">
        <f t="shared" si="8"/>
        <v>76.81</v>
      </c>
    </row>
    <row r="31" spans="1:26" s="4" customFormat="1" ht="12.75">
      <c r="A31" s="36">
        <f t="shared" si="0"/>
        <v>22</v>
      </c>
      <c r="B31" s="37" t="str">
        <f t="shared" si="9"/>
        <v>SPITAL JUDETEAN BAIA MARE</v>
      </c>
      <c r="C31" s="38"/>
      <c r="D31" s="38">
        <v>1146</v>
      </c>
      <c r="E31" s="39" t="s">
        <v>38</v>
      </c>
      <c r="F31" s="40">
        <v>36.31</v>
      </c>
      <c r="G31" s="41"/>
      <c r="H31" s="42"/>
      <c r="I31" s="41"/>
      <c r="J31" s="60">
        <f t="shared" si="1"/>
        <v>36.31</v>
      </c>
      <c r="L31" s="56">
        <f t="shared" si="10"/>
        <v>36.31</v>
      </c>
      <c r="N31" s="61">
        <f t="shared" si="11"/>
        <v>22</v>
      </c>
      <c r="O31" s="62" t="s">
        <v>30</v>
      </c>
      <c r="P31" s="63" t="s">
        <v>32</v>
      </c>
      <c r="Q31" s="63" t="s">
        <v>32</v>
      </c>
      <c r="R31" s="78" t="s">
        <v>33</v>
      </c>
      <c r="S31" s="79" t="s">
        <v>34</v>
      </c>
      <c r="T31" s="80">
        <f t="shared" si="2"/>
        <v>1146</v>
      </c>
      <c r="U31" s="81" t="str">
        <f t="shared" si="3"/>
        <v>27,09,2016</v>
      </c>
      <c r="V31" s="82">
        <f t="shared" si="4"/>
        <v>36.31</v>
      </c>
      <c r="W31" s="83">
        <f t="shared" si="5"/>
        <v>36.31</v>
      </c>
      <c r="X31" s="83">
        <f t="shared" si="6"/>
        <v>0</v>
      </c>
      <c r="Y31" s="83">
        <f t="shared" si="7"/>
        <v>0</v>
      </c>
      <c r="Z31" s="86">
        <f t="shared" si="8"/>
        <v>36.31</v>
      </c>
    </row>
    <row r="32" spans="1:26" s="4" customFormat="1" ht="12.75">
      <c r="A32" s="36">
        <f t="shared" si="0"/>
        <v>23</v>
      </c>
      <c r="B32" s="37" t="str">
        <f t="shared" si="9"/>
        <v>SPITAL JUDETEAN BAIA MARE</v>
      </c>
      <c r="C32" s="38"/>
      <c r="D32" s="38">
        <v>503</v>
      </c>
      <c r="E32" s="39" t="s">
        <v>38</v>
      </c>
      <c r="F32" s="40">
        <v>53.25</v>
      </c>
      <c r="G32" s="41"/>
      <c r="H32" s="42"/>
      <c r="I32" s="41"/>
      <c r="J32" s="60">
        <f t="shared" si="1"/>
        <v>53.25</v>
      </c>
      <c r="L32" s="56">
        <f t="shared" si="10"/>
        <v>53.25</v>
      </c>
      <c r="N32" s="61">
        <f t="shared" si="11"/>
        <v>23</v>
      </c>
      <c r="O32" s="62" t="s">
        <v>30</v>
      </c>
      <c r="P32" s="63" t="s">
        <v>32</v>
      </c>
      <c r="Q32" s="63" t="s">
        <v>32</v>
      </c>
      <c r="R32" s="78" t="s">
        <v>33</v>
      </c>
      <c r="S32" s="79" t="s">
        <v>34</v>
      </c>
      <c r="T32" s="80">
        <f t="shared" si="2"/>
        <v>503</v>
      </c>
      <c r="U32" s="81" t="str">
        <f t="shared" si="3"/>
        <v>27,09,2016</v>
      </c>
      <c r="V32" s="82">
        <f t="shared" si="4"/>
        <v>53.25</v>
      </c>
      <c r="W32" s="83">
        <f t="shared" si="5"/>
        <v>53.25</v>
      </c>
      <c r="X32" s="83">
        <f t="shared" si="6"/>
        <v>0</v>
      </c>
      <c r="Y32" s="83">
        <f t="shared" si="7"/>
        <v>0</v>
      </c>
      <c r="Z32" s="86">
        <f t="shared" si="8"/>
        <v>53.25</v>
      </c>
    </row>
    <row r="33" spans="1:26" s="4" customFormat="1" ht="12.75">
      <c r="A33" s="36">
        <f t="shared" si="0"/>
        <v>24</v>
      </c>
      <c r="B33" s="37" t="str">
        <f t="shared" si="9"/>
        <v>SPITAL JUDETEAN BAIA MARE</v>
      </c>
      <c r="C33" s="38"/>
      <c r="D33" s="38">
        <v>758</v>
      </c>
      <c r="E33" s="39" t="s">
        <v>39</v>
      </c>
      <c r="F33" s="40">
        <v>156.87</v>
      </c>
      <c r="G33" s="41"/>
      <c r="H33" s="42"/>
      <c r="I33" s="41"/>
      <c r="J33" s="60">
        <f t="shared" si="1"/>
        <v>156.87</v>
      </c>
      <c r="L33" s="56">
        <f t="shared" si="10"/>
        <v>156.87</v>
      </c>
      <c r="N33" s="61">
        <f t="shared" si="11"/>
        <v>24</v>
      </c>
      <c r="O33" s="62" t="s">
        <v>30</v>
      </c>
      <c r="P33" s="63" t="s">
        <v>32</v>
      </c>
      <c r="Q33" s="63" t="s">
        <v>32</v>
      </c>
      <c r="R33" s="78" t="s">
        <v>33</v>
      </c>
      <c r="S33" s="79" t="s">
        <v>34</v>
      </c>
      <c r="T33" s="80">
        <f t="shared" si="2"/>
        <v>758</v>
      </c>
      <c r="U33" s="81" t="str">
        <f t="shared" si="3"/>
        <v>28,09,2016</v>
      </c>
      <c r="V33" s="82">
        <f t="shared" si="4"/>
        <v>156.87</v>
      </c>
      <c r="W33" s="83">
        <f t="shared" si="5"/>
        <v>156.87</v>
      </c>
      <c r="X33" s="83">
        <f t="shared" si="6"/>
        <v>0</v>
      </c>
      <c r="Y33" s="83">
        <f t="shared" si="7"/>
        <v>0</v>
      </c>
      <c r="Z33" s="86">
        <f t="shared" si="8"/>
        <v>156.87</v>
      </c>
    </row>
    <row r="34" spans="1:26" s="4" customFormat="1" ht="12.75">
      <c r="A34" s="36">
        <f t="shared" si="0"/>
        <v>25</v>
      </c>
      <c r="B34" s="37" t="str">
        <f t="shared" si="9"/>
        <v>SPITAL JUDETEAN BAIA MARE</v>
      </c>
      <c r="C34" s="38"/>
      <c r="D34" s="38">
        <v>505</v>
      </c>
      <c r="E34" s="39" t="s">
        <v>39</v>
      </c>
      <c r="F34" s="40">
        <v>151.1</v>
      </c>
      <c r="G34" s="41"/>
      <c r="H34" s="42"/>
      <c r="I34" s="41"/>
      <c r="J34" s="60">
        <f t="shared" si="1"/>
        <v>151.1</v>
      </c>
      <c r="L34" s="56">
        <f t="shared" si="10"/>
        <v>151.1</v>
      </c>
      <c r="N34" s="61">
        <f t="shared" si="11"/>
        <v>25</v>
      </c>
      <c r="O34" s="62" t="s">
        <v>30</v>
      </c>
      <c r="P34" s="63" t="s">
        <v>32</v>
      </c>
      <c r="Q34" s="63" t="s">
        <v>32</v>
      </c>
      <c r="R34" s="78" t="s">
        <v>33</v>
      </c>
      <c r="S34" s="79" t="s">
        <v>34</v>
      </c>
      <c r="T34" s="80">
        <f t="shared" si="2"/>
        <v>505</v>
      </c>
      <c r="U34" s="81" t="str">
        <f t="shared" si="3"/>
        <v>28,09,2016</v>
      </c>
      <c r="V34" s="82">
        <f t="shared" si="4"/>
        <v>151.1</v>
      </c>
      <c r="W34" s="83">
        <f t="shared" si="5"/>
        <v>151.1</v>
      </c>
      <c r="X34" s="83">
        <f t="shared" si="6"/>
        <v>0</v>
      </c>
      <c r="Y34" s="83">
        <f t="shared" si="7"/>
        <v>0</v>
      </c>
      <c r="Z34" s="86">
        <f t="shared" si="8"/>
        <v>151.1</v>
      </c>
    </row>
    <row r="35" spans="1:26" s="4" customFormat="1" ht="12.75">
      <c r="A35" s="36">
        <f t="shared" si="0"/>
        <v>26</v>
      </c>
      <c r="B35" s="37" t="str">
        <f t="shared" si="9"/>
        <v>SPITAL JUDETEAN BAIA MARE</v>
      </c>
      <c r="C35" s="38"/>
      <c r="D35" s="38">
        <v>538477</v>
      </c>
      <c r="E35" s="39" t="s">
        <v>39</v>
      </c>
      <c r="F35" s="40">
        <v>81.48</v>
      </c>
      <c r="G35" s="41"/>
      <c r="H35" s="42"/>
      <c r="I35" s="41"/>
      <c r="J35" s="60">
        <f t="shared" si="1"/>
        <v>81.48</v>
      </c>
      <c r="L35" s="56">
        <f t="shared" si="10"/>
        <v>81.48</v>
      </c>
      <c r="N35" s="61">
        <f t="shared" si="11"/>
        <v>26</v>
      </c>
      <c r="O35" s="62" t="s">
        <v>30</v>
      </c>
      <c r="P35" s="63" t="s">
        <v>32</v>
      </c>
      <c r="Q35" s="63" t="s">
        <v>32</v>
      </c>
      <c r="R35" s="78" t="s">
        <v>33</v>
      </c>
      <c r="S35" s="79" t="s">
        <v>34</v>
      </c>
      <c r="T35" s="80">
        <f t="shared" si="2"/>
        <v>538477</v>
      </c>
      <c r="U35" s="81" t="str">
        <f t="shared" si="3"/>
        <v>28,09,2016</v>
      </c>
      <c r="V35" s="82">
        <f t="shared" si="4"/>
        <v>81.48</v>
      </c>
      <c r="W35" s="83">
        <f t="shared" si="5"/>
        <v>81.48</v>
      </c>
      <c r="X35" s="83">
        <f t="shared" si="6"/>
        <v>0</v>
      </c>
      <c r="Y35" s="83">
        <f t="shared" si="7"/>
        <v>0</v>
      </c>
      <c r="Z35" s="86">
        <f t="shared" si="8"/>
        <v>81.48</v>
      </c>
    </row>
    <row r="36" spans="1:26" s="4" customFormat="1" ht="12.75">
      <c r="A36" s="36">
        <f t="shared" si="0"/>
        <v>27</v>
      </c>
      <c r="B36" s="37" t="str">
        <f t="shared" si="9"/>
        <v>SPITAL JUDETEAN BAIA MARE</v>
      </c>
      <c r="C36" s="38"/>
      <c r="D36" s="38">
        <v>509</v>
      </c>
      <c r="E36" s="39" t="s">
        <v>40</v>
      </c>
      <c r="F36" s="40">
        <v>67.34</v>
      </c>
      <c r="G36" s="41"/>
      <c r="H36" s="42"/>
      <c r="I36" s="41"/>
      <c r="J36" s="60">
        <f t="shared" si="1"/>
        <v>67.34</v>
      </c>
      <c r="L36" s="56">
        <f t="shared" si="10"/>
        <v>67.34</v>
      </c>
      <c r="N36" s="61">
        <f t="shared" si="11"/>
        <v>27</v>
      </c>
      <c r="O36" s="62" t="s">
        <v>30</v>
      </c>
      <c r="P36" s="63" t="s">
        <v>32</v>
      </c>
      <c r="Q36" s="63" t="s">
        <v>32</v>
      </c>
      <c r="R36" s="78" t="s">
        <v>33</v>
      </c>
      <c r="S36" s="79" t="s">
        <v>34</v>
      </c>
      <c r="T36" s="80">
        <f t="shared" si="2"/>
        <v>509</v>
      </c>
      <c r="U36" s="81" t="str">
        <f t="shared" si="3"/>
        <v>29,09,2016</v>
      </c>
      <c r="V36" s="82">
        <f t="shared" si="4"/>
        <v>67.34</v>
      </c>
      <c r="W36" s="83">
        <f t="shared" si="5"/>
        <v>67.34</v>
      </c>
      <c r="X36" s="83">
        <f t="shared" si="6"/>
        <v>0</v>
      </c>
      <c r="Y36" s="83">
        <f t="shared" si="7"/>
        <v>0</v>
      </c>
      <c r="Z36" s="86">
        <f t="shared" si="8"/>
        <v>67.34</v>
      </c>
    </row>
    <row r="37" spans="1:26" s="4" customFormat="1" ht="12.75">
      <c r="A37" s="36">
        <f t="shared" si="0"/>
        <v>28</v>
      </c>
      <c r="B37" s="37" t="str">
        <f t="shared" si="9"/>
        <v>SPITAL JUDETEAN BAIA MARE</v>
      </c>
      <c r="C37" s="38"/>
      <c r="D37" s="38">
        <v>507</v>
      </c>
      <c r="E37" s="39" t="s">
        <v>40</v>
      </c>
      <c r="F37" s="40">
        <v>44.75</v>
      </c>
      <c r="G37" s="41"/>
      <c r="H37" s="42"/>
      <c r="I37" s="41"/>
      <c r="J37" s="60">
        <f t="shared" si="1"/>
        <v>44.75</v>
      </c>
      <c r="L37" s="56">
        <f t="shared" si="10"/>
        <v>44.75</v>
      </c>
      <c r="N37" s="61">
        <f t="shared" si="11"/>
        <v>28</v>
      </c>
      <c r="O37" s="62" t="s">
        <v>30</v>
      </c>
      <c r="P37" s="63" t="s">
        <v>32</v>
      </c>
      <c r="Q37" s="63" t="s">
        <v>32</v>
      </c>
      <c r="R37" s="78" t="s">
        <v>33</v>
      </c>
      <c r="S37" s="79" t="s">
        <v>34</v>
      </c>
      <c r="T37" s="80">
        <f t="shared" si="2"/>
        <v>507</v>
      </c>
      <c r="U37" s="81" t="str">
        <f t="shared" si="3"/>
        <v>29,09,2016</v>
      </c>
      <c r="V37" s="82">
        <f t="shared" si="4"/>
        <v>44.75</v>
      </c>
      <c r="W37" s="83">
        <f t="shared" si="5"/>
        <v>44.75</v>
      </c>
      <c r="X37" s="83">
        <f t="shared" si="6"/>
        <v>0</v>
      </c>
      <c r="Y37" s="83">
        <f t="shared" si="7"/>
        <v>0</v>
      </c>
      <c r="Z37" s="86">
        <f t="shared" si="8"/>
        <v>44.75</v>
      </c>
    </row>
    <row r="38" spans="1:26" s="4" customFormat="1" ht="12.75">
      <c r="A38" s="36">
        <f t="shared" si="0"/>
        <v>29</v>
      </c>
      <c r="B38" s="37" t="str">
        <f t="shared" si="9"/>
        <v>SPITAL JUDETEAN BAIA MARE</v>
      </c>
      <c r="C38" s="38"/>
      <c r="D38" s="38">
        <v>508</v>
      </c>
      <c r="E38" s="39" t="s">
        <v>40</v>
      </c>
      <c r="F38" s="40">
        <v>60.55</v>
      </c>
      <c r="G38" s="41"/>
      <c r="H38" s="42"/>
      <c r="I38" s="41"/>
      <c r="J38" s="60">
        <f t="shared" si="1"/>
        <v>60.55</v>
      </c>
      <c r="L38" s="56">
        <f t="shared" si="10"/>
        <v>60.55</v>
      </c>
      <c r="N38" s="61">
        <f t="shared" si="11"/>
        <v>29</v>
      </c>
      <c r="O38" s="62" t="s">
        <v>30</v>
      </c>
      <c r="P38" s="63" t="s">
        <v>32</v>
      </c>
      <c r="Q38" s="63" t="s">
        <v>32</v>
      </c>
      <c r="R38" s="78" t="s">
        <v>33</v>
      </c>
      <c r="S38" s="79" t="s">
        <v>34</v>
      </c>
      <c r="T38" s="80">
        <f t="shared" si="2"/>
        <v>508</v>
      </c>
      <c r="U38" s="81" t="str">
        <f t="shared" si="3"/>
        <v>29,09,2016</v>
      </c>
      <c r="V38" s="82">
        <f t="shared" si="4"/>
        <v>60.55</v>
      </c>
      <c r="W38" s="83">
        <f t="shared" si="5"/>
        <v>60.55</v>
      </c>
      <c r="X38" s="83">
        <f t="shared" si="6"/>
        <v>0</v>
      </c>
      <c r="Y38" s="83">
        <f t="shared" si="7"/>
        <v>0</v>
      </c>
      <c r="Z38" s="86">
        <f t="shared" si="8"/>
        <v>60.55</v>
      </c>
    </row>
    <row r="39" spans="1:26" s="4" customFormat="1" ht="12.75">
      <c r="A39" s="36">
        <f t="shared" si="0"/>
        <v>30</v>
      </c>
      <c r="B39" s="37" t="str">
        <f t="shared" si="9"/>
        <v>SPITAL JUDETEAN BAIA MARE</v>
      </c>
      <c r="C39" s="38"/>
      <c r="D39" s="38">
        <v>272</v>
      </c>
      <c r="E39" s="39" t="s">
        <v>40</v>
      </c>
      <c r="F39" s="40">
        <v>96.87</v>
      </c>
      <c r="G39" s="41"/>
      <c r="H39" s="42"/>
      <c r="I39" s="41"/>
      <c r="J39" s="60">
        <f t="shared" si="1"/>
        <v>96.87</v>
      </c>
      <c r="L39" s="56">
        <f t="shared" si="10"/>
        <v>96.87</v>
      </c>
      <c r="N39" s="61">
        <f t="shared" si="11"/>
        <v>30</v>
      </c>
      <c r="O39" s="62" t="s">
        <v>30</v>
      </c>
      <c r="P39" s="63" t="s">
        <v>32</v>
      </c>
      <c r="Q39" s="63" t="s">
        <v>32</v>
      </c>
      <c r="R39" s="78" t="s">
        <v>33</v>
      </c>
      <c r="S39" s="79" t="s">
        <v>34</v>
      </c>
      <c r="T39" s="80">
        <f t="shared" si="2"/>
        <v>272</v>
      </c>
      <c r="U39" s="81" t="str">
        <f t="shared" si="3"/>
        <v>29,09,2016</v>
      </c>
      <c r="V39" s="82">
        <f t="shared" si="4"/>
        <v>96.87</v>
      </c>
      <c r="W39" s="83">
        <f t="shared" si="5"/>
        <v>96.87</v>
      </c>
      <c r="X39" s="83">
        <f t="shared" si="6"/>
        <v>0</v>
      </c>
      <c r="Y39" s="83">
        <f t="shared" si="7"/>
        <v>0</v>
      </c>
      <c r="Z39" s="86">
        <f t="shared" si="8"/>
        <v>96.87</v>
      </c>
    </row>
    <row r="40" spans="1:26" s="4" customFormat="1" ht="12.75">
      <c r="A40" s="36">
        <f t="shared" si="0"/>
        <v>31</v>
      </c>
      <c r="B40" s="37" t="str">
        <f t="shared" si="9"/>
        <v>SPITAL JUDETEAN BAIA MARE</v>
      </c>
      <c r="C40" s="38"/>
      <c r="D40" s="38">
        <v>27</v>
      </c>
      <c r="E40" s="39" t="s">
        <v>40</v>
      </c>
      <c r="F40" s="40">
        <v>173.86</v>
      </c>
      <c r="G40" s="41"/>
      <c r="H40" s="42"/>
      <c r="I40" s="41"/>
      <c r="J40" s="60">
        <f t="shared" si="1"/>
        <v>173.86</v>
      </c>
      <c r="L40" s="56">
        <f t="shared" si="10"/>
        <v>173.86</v>
      </c>
      <c r="N40" s="61">
        <f t="shared" si="11"/>
        <v>31</v>
      </c>
      <c r="O40" s="62" t="s">
        <v>30</v>
      </c>
      <c r="P40" s="63" t="s">
        <v>32</v>
      </c>
      <c r="Q40" s="63" t="s">
        <v>32</v>
      </c>
      <c r="R40" s="78" t="s">
        <v>33</v>
      </c>
      <c r="S40" s="79" t="s">
        <v>34</v>
      </c>
      <c r="T40" s="80">
        <f t="shared" si="2"/>
        <v>27</v>
      </c>
      <c r="U40" s="81" t="str">
        <f t="shared" si="3"/>
        <v>29,09,2016</v>
      </c>
      <c r="V40" s="82">
        <f t="shared" si="4"/>
        <v>173.86</v>
      </c>
      <c r="W40" s="83">
        <f t="shared" si="5"/>
        <v>173.86</v>
      </c>
      <c r="X40" s="83">
        <f t="shared" si="6"/>
        <v>0</v>
      </c>
      <c r="Y40" s="83">
        <f t="shared" si="7"/>
        <v>0</v>
      </c>
      <c r="Z40" s="86">
        <f t="shared" si="8"/>
        <v>173.86</v>
      </c>
    </row>
    <row r="41" spans="1:26" s="4" customFormat="1" ht="12.75">
      <c r="A41" s="36">
        <f t="shared" si="0"/>
        <v>32</v>
      </c>
      <c r="B41" s="37" t="str">
        <f t="shared" si="9"/>
        <v>SPITAL JUDETEAN BAIA MARE</v>
      </c>
      <c r="C41" s="38"/>
      <c r="D41" s="38">
        <v>26</v>
      </c>
      <c r="E41" s="39" t="s">
        <v>40</v>
      </c>
      <c r="F41" s="40">
        <v>252.65</v>
      </c>
      <c r="G41" s="41"/>
      <c r="H41" s="42"/>
      <c r="I41" s="41"/>
      <c r="J41" s="60">
        <f t="shared" si="1"/>
        <v>252.65</v>
      </c>
      <c r="L41" s="56">
        <f t="shared" si="10"/>
        <v>252.65</v>
      </c>
      <c r="N41" s="61">
        <f t="shared" si="11"/>
        <v>32</v>
      </c>
      <c r="O41" s="62" t="s">
        <v>30</v>
      </c>
      <c r="P41" s="63" t="s">
        <v>32</v>
      </c>
      <c r="Q41" s="63" t="s">
        <v>32</v>
      </c>
      <c r="R41" s="78" t="s">
        <v>33</v>
      </c>
      <c r="S41" s="79" t="s">
        <v>34</v>
      </c>
      <c r="T41" s="80">
        <f t="shared" si="2"/>
        <v>26</v>
      </c>
      <c r="U41" s="81" t="str">
        <f t="shared" si="3"/>
        <v>29,09,2016</v>
      </c>
      <c r="V41" s="82">
        <f t="shared" si="4"/>
        <v>252.65</v>
      </c>
      <c r="W41" s="83">
        <f t="shared" si="5"/>
        <v>252.65</v>
      </c>
      <c r="X41" s="83">
        <f t="shared" si="6"/>
        <v>0</v>
      </c>
      <c r="Y41" s="83">
        <f t="shared" si="7"/>
        <v>0</v>
      </c>
      <c r="Z41" s="86">
        <f t="shared" si="8"/>
        <v>252.65</v>
      </c>
    </row>
    <row r="42" spans="1:26" s="4" customFormat="1" ht="12.75">
      <c r="A42" s="36">
        <f aca="true" t="shared" si="12" ref="A42:A73">N42</f>
        <v>33</v>
      </c>
      <c r="B42" s="37" t="str">
        <f t="shared" si="9"/>
        <v>SPITAL JUDETEAN BAIA MARE</v>
      </c>
      <c r="C42" s="38"/>
      <c r="D42" s="38">
        <v>1393</v>
      </c>
      <c r="E42" s="39" t="s">
        <v>41</v>
      </c>
      <c r="F42" s="43">
        <v>48.48</v>
      </c>
      <c r="G42" s="41"/>
      <c r="H42" s="42"/>
      <c r="I42" s="41"/>
      <c r="J42" s="60">
        <f aca="true" t="shared" si="13" ref="J42:J73">F42-G42-H42-I42</f>
        <v>48.48</v>
      </c>
      <c r="L42" s="56">
        <f t="shared" si="10"/>
        <v>48.48</v>
      </c>
      <c r="N42" s="61">
        <f t="shared" si="11"/>
        <v>33</v>
      </c>
      <c r="O42" s="62" t="s">
        <v>30</v>
      </c>
      <c r="P42" s="63" t="s">
        <v>32</v>
      </c>
      <c r="Q42" s="63" t="s">
        <v>32</v>
      </c>
      <c r="R42" s="78" t="s">
        <v>33</v>
      </c>
      <c r="S42" s="79" t="s">
        <v>34</v>
      </c>
      <c r="T42" s="80">
        <f aca="true" t="shared" si="14" ref="T42:T73">D42</f>
        <v>1393</v>
      </c>
      <c r="U42" s="81" t="str">
        <f aca="true" t="shared" si="15" ref="U42:U73">IF(E42=0,"0",E42)</f>
        <v>30,09,2016</v>
      </c>
      <c r="V42" s="82">
        <f aca="true" t="shared" si="16" ref="V42:V73">F42</f>
        <v>48.48</v>
      </c>
      <c r="W42" s="83">
        <f aca="true" t="shared" si="17" ref="W42:W73">V42-X42</f>
        <v>48.48</v>
      </c>
      <c r="X42" s="83">
        <f aca="true" t="shared" si="18" ref="X42:X73">I42</f>
        <v>0</v>
      </c>
      <c r="Y42" s="83">
        <f aca="true" t="shared" si="19" ref="Y42:Y73">G42+H42</f>
        <v>0</v>
      </c>
      <c r="Z42" s="86">
        <f aca="true" t="shared" si="20" ref="Z42:Z73">W42-Y42</f>
        <v>48.48</v>
      </c>
    </row>
    <row r="43" spans="1:26" s="4" customFormat="1" ht="12.75">
      <c r="A43" s="36">
        <f t="shared" si="12"/>
        <v>34</v>
      </c>
      <c r="B43" s="37" t="str">
        <f aca="true" t="shared" si="21" ref="B43:B74">O43</f>
        <v>SPITAL JUDETEAN BAIA MARE</v>
      </c>
      <c r="C43" s="38" t="s">
        <v>42</v>
      </c>
      <c r="D43" s="38">
        <v>1372</v>
      </c>
      <c r="E43" s="39" t="s">
        <v>36</v>
      </c>
      <c r="F43" s="40">
        <v>39.42</v>
      </c>
      <c r="G43" s="41"/>
      <c r="H43" s="42"/>
      <c r="I43" s="41"/>
      <c r="J43" s="60">
        <f t="shared" si="13"/>
        <v>39.42</v>
      </c>
      <c r="L43" s="56">
        <f aca="true" t="shared" si="22" ref="L43:L83">F43</f>
        <v>39.42</v>
      </c>
      <c r="N43" s="61">
        <f aca="true" t="shared" si="23" ref="N43:N74">N42+1</f>
        <v>34</v>
      </c>
      <c r="O43" s="62" t="s">
        <v>30</v>
      </c>
      <c r="P43" s="63" t="s">
        <v>32</v>
      </c>
      <c r="Q43" s="63" t="s">
        <v>32</v>
      </c>
      <c r="R43" s="78" t="s">
        <v>33</v>
      </c>
      <c r="S43" s="79" t="s">
        <v>34</v>
      </c>
      <c r="T43" s="80">
        <f t="shared" si="14"/>
        <v>1372</v>
      </c>
      <c r="U43" s="81" t="str">
        <f t="shared" si="15"/>
        <v>23,09,2016</v>
      </c>
      <c r="V43" s="82">
        <f t="shared" si="16"/>
        <v>39.42</v>
      </c>
      <c r="W43" s="83">
        <f t="shared" si="17"/>
        <v>39.42</v>
      </c>
      <c r="X43" s="83">
        <f t="shared" si="18"/>
        <v>0</v>
      </c>
      <c r="Y43" s="83">
        <f t="shared" si="19"/>
        <v>0</v>
      </c>
      <c r="Z43" s="86">
        <f t="shared" si="20"/>
        <v>39.42</v>
      </c>
    </row>
    <row r="44" spans="1:26" s="4" customFormat="1" ht="12.75">
      <c r="A44" s="36">
        <f t="shared" si="12"/>
        <v>35</v>
      </c>
      <c r="B44" s="37" t="str">
        <f t="shared" si="21"/>
        <v>SPITAL JUDETEAN BAIA MARE</v>
      </c>
      <c r="C44" s="38"/>
      <c r="D44" s="38">
        <v>2544</v>
      </c>
      <c r="E44" s="39" t="s">
        <v>39</v>
      </c>
      <c r="F44" s="40">
        <v>256.11</v>
      </c>
      <c r="G44" s="41"/>
      <c r="H44" s="42"/>
      <c r="I44" s="41"/>
      <c r="J44" s="60">
        <f t="shared" si="13"/>
        <v>256.11</v>
      </c>
      <c r="L44" s="56">
        <f t="shared" si="22"/>
        <v>256.11</v>
      </c>
      <c r="N44" s="61">
        <f t="shared" si="23"/>
        <v>35</v>
      </c>
      <c r="O44" s="62" t="s">
        <v>30</v>
      </c>
      <c r="P44" s="63" t="s">
        <v>32</v>
      </c>
      <c r="Q44" s="63" t="s">
        <v>32</v>
      </c>
      <c r="R44" s="78" t="s">
        <v>33</v>
      </c>
      <c r="S44" s="79" t="s">
        <v>34</v>
      </c>
      <c r="T44" s="80">
        <f t="shared" si="14"/>
        <v>2544</v>
      </c>
      <c r="U44" s="81" t="str">
        <f t="shared" si="15"/>
        <v>28,09,2016</v>
      </c>
      <c r="V44" s="82">
        <f t="shared" si="16"/>
        <v>256.11</v>
      </c>
      <c r="W44" s="83">
        <f t="shared" si="17"/>
        <v>256.11</v>
      </c>
      <c r="X44" s="83">
        <f t="shared" si="18"/>
        <v>0</v>
      </c>
      <c r="Y44" s="83">
        <f t="shared" si="19"/>
        <v>0</v>
      </c>
      <c r="Z44" s="86">
        <f t="shared" si="20"/>
        <v>256.11</v>
      </c>
    </row>
    <row r="45" spans="1:26" s="4" customFormat="1" ht="12.75">
      <c r="A45" s="36">
        <f t="shared" si="12"/>
        <v>36</v>
      </c>
      <c r="B45" s="37" t="str">
        <f t="shared" si="21"/>
        <v>SPITAL JUDETEAN BAIA MARE</v>
      </c>
      <c r="C45" s="38"/>
      <c r="D45" s="38">
        <v>701460025</v>
      </c>
      <c r="E45" s="39" t="s">
        <v>40</v>
      </c>
      <c r="F45" s="40">
        <v>206.37</v>
      </c>
      <c r="G45" s="41"/>
      <c r="H45" s="42"/>
      <c r="I45" s="41"/>
      <c r="J45" s="60">
        <f t="shared" si="13"/>
        <v>206.37</v>
      </c>
      <c r="L45" s="56">
        <f t="shared" si="22"/>
        <v>206.37</v>
      </c>
      <c r="N45" s="61">
        <f t="shared" si="23"/>
        <v>36</v>
      </c>
      <c r="O45" s="62" t="s">
        <v>30</v>
      </c>
      <c r="P45" s="63" t="s">
        <v>32</v>
      </c>
      <c r="Q45" s="63" t="s">
        <v>32</v>
      </c>
      <c r="R45" s="78" t="s">
        <v>33</v>
      </c>
      <c r="S45" s="79" t="s">
        <v>34</v>
      </c>
      <c r="T45" s="80">
        <f t="shared" si="14"/>
        <v>701460025</v>
      </c>
      <c r="U45" s="81" t="str">
        <f t="shared" si="15"/>
        <v>29,09,2016</v>
      </c>
      <c r="V45" s="82">
        <f t="shared" si="16"/>
        <v>206.37</v>
      </c>
      <c r="W45" s="83">
        <f t="shared" si="17"/>
        <v>206.37</v>
      </c>
      <c r="X45" s="83">
        <f t="shared" si="18"/>
        <v>0</v>
      </c>
      <c r="Y45" s="83">
        <f t="shared" si="19"/>
        <v>0</v>
      </c>
      <c r="Z45" s="86">
        <f t="shared" si="20"/>
        <v>206.37</v>
      </c>
    </row>
    <row r="46" spans="1:26" s="4" customFormat="1" ht="12.75">
      <c r="A46" s="36">
        <f t="shared" si="12"/>
        <v>37</v>
      </c>
      <c r="B46" s="37" t="str">
        <f t="shared" si="21"/>
        <v>SPITAL JUDETEAN BAIA MARE</v>
      </c>
      <c r="C46" s="38"/>
      <c r="D46" s="38">
        <v>701560016</v>
      </c>
      <c r="E46" s="39" t="s">
        <v>43</v>
      </c>
      <c r="F46" s="40">
        <v>136.45</v>
      </c>
      <c r="G46" s="41"/>
      <c r="H46" s="42"/>
      <c r="I46" s="41"/>
      <c r="J46" s="60">
        <f t="shared" si="13"/>
        <v>136.45</v>
      </c>
      <c r="L46" s="56">
        <f t="shared" si="22"/>
        <v>136.45</v>
      </c>
      <c r="N46" s="61">
        <f t="shared" si="23"/>
        <v>37</v>
      </c>
      <c r="O46" s="62" t="s">
        <v>30</v>
      </c>
      <c r="P46" s="63" t="s">
        <v>32</v>
      </c>
      <c r="Q46" s="63" t="s">
        <v>32</v>
      </c>
      <c r="R46" s="78" t="s">
        <v>33</v>
      </c>
      <c r="S46" s="79" t="s">
        <v>34</v>
      </c>
      <c r="T46" s="80">
        <f t="shared" si="14"/>
        <v>701560016</v>
      </c>
      <c r="U46" s="81" t="str">
        <f t="shared" si="15"/>
        <v>03,10,2016</v>
      </c>
      <c r="V46" s="82">
        <f t="shared" si="16"/>
        <v>136.45</v>
      </c>
      <c r="W46" s="83">
        <f t="shared" si="17"/>
        <v>136.45</v>
      </c>
      <c r="X46" s="83">
        <f t="shared" si="18"/>
        <v>0</v>
      </c>
      <c r="Y46" s="83">
        <f t="shared" si="19"/>
        <v>0</v>
      </c>
      <c r="Z46" s="86">
        <f t="shared" si="20"/>
        <v>136.45</v>
      </c>
    </row>
    <row r="47" spans="1:26" s="4" customFormat="1" ht="12.75">
      <c r="A47" s="36">
        <f t="shared" si="12"/>
        <v>38</v>
      </c>
      <c r="B47" s="37" t="str">
        <f t="shared" si="21"/>
        <v>SPITAL JUDETEAN BAIA MARE</v>
      </c>
      <c r="C47" s="38"/>
      <c r="D47" s="38">
        <v>521</v>
      </c>
      <c r="E47" s="39" t="s">
        <v>43</v>
      </c>
      <c r="F47" s="40">
        <v>43.56</v>
      </c>
      <c r="G47" s="41"/>
      <c r="H47" s="42"/>
      <c r="I47" s="41"/>
      <c r="J47" s="60">
        <f t="shared" si="13"/>
        <v>43.56</v>
      </c>
      <c r="L47" s="56">
        <f t="shared" si="22"/>
        <v>43.56</v>
      </c>
      <c r="N47" s="61">
        <f t="shared" si="23"/>
        <v>38</v>
      </c>
      <c r="O47" s="62" t="s">
        <v>30</v>
      </c>
      <c r="P47" s="63" t="s">
        <v>32</v>
      </c>
      <c r="Q47" s="63" t="s">
        <v>32</v>
      </c>
      <c r="R47" s="78" t="s">
        <v>33</v>
      </c>
      <c r="S47" s="79" t="s">
        <v>34</v>
      </c>
      <c r="T47" s="80">
        <f t="shared" si="14"/>
        <v>521</v>
      </c>
      <c r="U47" s="81" t="str">
        <f t="shared" si="15"/>
        <v>03,10,2016</v>
      </c>
      <c r="V47" s="82">
        <f t="shared" si="16"/>
        <v>43.56</v>
      </c>
      <c r="W47" s="83">
        <f t="shared" si="17"/>
        <v>43.56</v>
      </c>
      <c r="X47" s="83">
        <f t="shared" si="18"/>
        <v>0</v>
      </c>
      <c r="Y47" s="83">
        <f t="shared" si="19"/>
        <v>0</v>
      </c>
      <c r="Z47" s="86">
        <f t="shared" si="20"/>
        <v>43.56</v>
      </c>
    </row>
    <row r="48" spans="1:26" s="4" customFormat="1" ht="12.75">
      <c r="A48" s="36">
        <f t="shared" si="12"/>
        <v>39</v>
      </c>
      <c r="B48" s="37" t="str">
        <f t="shared" si="21"/>
        <v>SPITAL JUDETEAN BAIA MARE</v>
      </c>
      <c r="C48" s="38"/>
      <c r="D48" s="38">
        <v>520</v>
      </c>
      <c r="E48" s="39" t="s">
        <v>43</v>
      </c>
      <c r="F48" s="40">
        <v>80.13</v>
      </c>
      <c r="G48" s="41"/>
      <c r="H48" s="42"/>
      <c r="I48" s="41"/>
      <c r="J48" s="60">
        <f t="shared" si="13"/>
        <v>80.13</v>
      </c>
      <c r="L48" s="56">
        <f t="shared" si="22"/>
        <v>80.13</v>
      </c>
      <c r="N48" s="61">
        <f t="shared" si="23"/>
        <v>39</v>
      </c>
      <c r="O48" s="62" t="s">
        <v>30</v>
      </c>
      <c r="P48" s="63" t="s">
        <v>32</v>
      </c>
      <c r="Q48" s="63" t="s">
        <v>32</v>
      </c>
      <c r="R48" s="78" t="s">
        <v>33</v>
      </c>
      <c r="S48" s="79" t="s">
        <v>34</v>
      </c>
      <c r="T48" s="80">
        <f t="shared" si="14"/>
        <v>520</v>
      </c>
      <c r="U48" s="81" t="str">
        <f t="shared" si="15"/>
        <v>03,10,2016</v>
      </c>
      <c r="V48" s="82">
        <f t="shared" si="16"/>
        <v>80.13</v>
      </c>
      <c r="W48" s="83">
        <f t="shared" si="17"/>
        <v>80.13</v>
      </c>
      <c r="X48" s="83">
        <f t="shared" si="18"/>
        <v>0</v>
      </c>
      <c r="Y48" s="83">
        <f t="shared" si="19"/>
        <v>0</v>
      </c>
      <c r="Z48" s="86">
        <f t="shared" si="20"/>
        <v>80.13</v>
      </c>
    </row>
    <row r="49" spans="1:26" s="4" customFormat="1" ht="12.75">
      <c r="A49" s="36">
        <f t="shared" si="12"/>
        <v>40</v>
      </c>
      <c r="B49" s="37" t="str">
        <f t="shared" si="21"/>
        <v>SPITAL JUDETEAN BAIA MARE</v>
      </c>
      <c r="C49" s="38"/>
      <c r="D49" s="38">
        <v>2</v>
      </c>
      <c r="E49" s="39" t="s">
        <v>44</v>
      </c>
      <c r="F49" s="40">
        <v>126.27</v>
      </c>
      <c r="G49" s="41"/>
      <c r="H49" s="42"/>
      <c r="I49" s="41"/>
      <c r="J49" s="60">
        <f t="shared" si="13"/>
        <v>126.27</v>
      </c>
      <c r="L49" s="56">
        <f t="shared" si="22"/>
        <v>126.27</v>
      </c>
      <c r="N49" s="61">
        <f t="shared" si="23"/>
        <v>40</v>
      </c>
      <c r="O49" s="62" t="s">
        <v>30</v>
      </c>
      <c r="P49" s="63" t="s">
        <v>32</v>
      </c>
      <c r="Q49" s="63" t="s">
        <v>32</v>
      </c>
      <c r="R49" s="78" t="s">
        <v>33</v>
      </c>
      <c r="S49" s="79" t="s">
        <v>34</v>
      </c>
      <c r="T49" s="80">
        <f t="shared" si="14"/>
        <v>2</v>
      </c>
      <c r="U49" s="81" t="str">
        <f t="shared" si="15"/>
        <v>04,10,2016</v>
      </c>
      <c r="V49" s="82">
        <f t="shared" si="16"/>
        <v>126.27</v>
      </c>
      <c r="W49" s="83">
        <f t="shared" si="17"/>
        <v>126.27</v>
      </c>
      <c r="X49" s="83">
        <f t="shared" si="18"/>
        <v>0</v>
      </c>
      <c r="Y49" s="83">
        <f t="shared" si="19"/>
        <v>0</v>
      </c>
      <c r="Z49" s="86">
        <f t="shared" si="20"/>
        <v>126.27</v>
      </c>
    </row>
    <row r="50" spans="1:26" s="4" customFormat="1" ht="12.75">
      <c r="A50" s="36">
        <f t="shared" si="12"/>
        <v>41</v>
      </c>
      <c r="B50" s="37" t="str">
        <f t="shared" si="21"/>
        <v>SPITAL JUDETEAN BAIA MARE</v>
      </c>
      <c r="C50" s="38"/>
      <c r="D50" s="38">
        <v>526</v>
      </c>
      <c r="E50" s="39" t="s">
        <v>44</v>
      </c>
      <c r="F50" s="40">
        <v>63.45</v>
      </c>
      <c r="G50" s="41"/>
      <c r="H50" s="42"/>
      <c r="I50" s="41"/>
      <c r="J50" s="60">
        <f t="shared" si="13"/>
        <v>63.45</v>
      </c>
      <c r="L50" s="56">
        <f t="shared" si="22"/>
        <v>63.45</v>
      </c>
      <c r="N50" s="61">
        <f t="shared" si="23"/>
        <v>41</v>
      </c>
      <c r="O50" s="62" t="s">
        <v>30</v>
      </c>
      <c r="P50" s="63" t="s">
        <v>32</v>
      </c>
      <c r="Q50" s="63" t="s">
        <v>32</v>
      </c>
      <c r="R50" s="78" t="s">
        <v>33</v>
      </c>
      <c r="S50" s="79" t="s">
        <v>34</v>
      </c>
      <c r="T50" s="80">
        <f t="shared" si="14"/>
        <v>526</v>
      </c>
      <c r="U50" s="81" t="str">
        <f t="shared" si="15"/>
        <v>04,10,2016</v>
      </c>
      <c r="V50" s="82">
        <f t="shared" si="16"/>
        <v>63.45</v>
      </c>
      <c r="W50" s="83">
        <f t="shared" si="17"/>
        <v>63.45</v>
      </c>
      <c r="X50" s="83">
        <f t="shared" si="18"/>
        <v>0</v>
      </c>
      <c r="Y50" s="83">
        <f t="shared" si="19"/>
        <v>0</v>
      </c>
      <c r="Z50" s="86">
        <f t="shared" si="20"/>
        <v>63.45</v>
      </c>
    </row>
    <row r="51" spans="1:26" s="4" customFormat="1" ht="12.75">
      <c r="A51" s="36">
        <f t="shared" si="12"/>
        <v>42</v>
      </c>
      <c r="B51" s="37" t="str">
        <f t="shared" si="21"/>
        <v>SPITAL JUDETEAN BAIA MARE</v>
      </c>
      <c r="C51" s="38"/>
      <c r="D51" s="38">
        <v>525</v>
      </c>
      <c r="E51" s="39" t="s">
        <v>44</v>
      </c>
      <c r="F51" s="40">
        <v>109.35</v>
      </c>
      <c r="G51" s="41"/>
      <c r="H51" s="42"/>
      <c r="I51" s="41"/>
      <c r="J51" s="60">
        <f t="shared" si="13"/>
        <v>109.35</v>
      </c>
      <c r="L51" s="56">
        <f t="shared" si="22"/>
        <v>109.35</v>
      </c>
      <c r="N51" s="61">
        <f t="shared" si="23"/>
        <v>42</v>
      </c>
      <c r="O51" s="62" t="s">
        <v>30</v>
      </c>
      <c r="P51" s="63" t="s">
        <v>32</v>
      </c>
      <c r="Q51" s="63" t="s">
        <v>32</v>
      </c>
      <c r="R51" s="78" t="s">
        <v>33</v>
      </c>
      <c r="S51" s="79" t="s">
        <v>34</v>
      </c>
      <c r="T51" s="80">
        <f t="shared" si="14"/>
        <v>525</v>
      </c>
      <c r="U51" s="81" t="str">
        <f t="shared" si="15"/>
        <v>04,10,2016</v>
      </c>
      <c r="V51" s="82">
        <f t="shared" si="16"/>
        <v>109.35</v>
      </c>
      <c r="W51" s="83">
        <f t="shared" si="17"/>
        <v>109.35</v>
      </c>
      <c r="X51" s="83">
        <f t="shared" si="18"/>
        <v>0</v>
      </c>
      <c r="Y51" s="83">
        <f t="shared" si="19"/>
        <v>0</v>
      </c>
      <c r="Z51" s="86">
        <f t="shared" si="20"/>
        <v>109.35</v>
      </c>
    </row>
    <row r="52" spans="1:26" s="4" customFormat="1" ht="12.75">
      <c r="A52" s="36">
        <f t="shared" si="12"/>
        <v>43</v>
      </c>
      <c r="B52" s="37" t="str">
        <f t="shared" si="21"/>
        <v>SPITAL JUDETEAN BAIA MARE</v>
      </c>
      <c r="C52" s="38"/>
      <c r="D52" s="38">
        <v>701460027</v>
      </c>
      <c r="E52" s="39" t="s">
        <v>44</v>
      </c>
      <c r="F52" s="40">
        <v>129.62</v>
      </c>
      <c r="G52" s="41"/>
      <c r="H52" s="42"/>
      <c r="I52" s="41"/>
      <c r="J52" s="60">
        <f t="shared" si="13"/>
        <v>129.62</v>
      </c>
      <c r="L52" s="56">
        <f t="shared" si="22"/>
        <v>129.62</v>
      </c>
      <c r="N52" s="61">
        <f t="shared" si="23"/>
        <v>43</v>
      </c>
      <c r="O52" s="62" t="s">
        <v>30</v>
      </c>
      <c r="P52" s="63" t="s">
        <v>32</v>
      </c>
      <c r="Q52" s="63" t="s">
        <v>32</v>
      </c>
      <c r="R52" s="78" t="s">
        <v>33</v>
      </c>
      <c r="S52" s="79" t="s">
        <v>34</v>
      </c>
      <c r="T52" s="80">
        <f t="shared" si="14"/>
        <v>701460027</v>
      </c>
      <c r="U52" s="81" t="str">
        <f t="shared" si="15"/>
        <v>04,10,2016</v>
      </c>
      <c r="V52" s="82">
        <f t="shared" si="16"/>
        <v>129.62</v>
      </c>
      <c r="W52" s="83">
        <f t="shared" si="17"/>
        <v>129.62</v>
      </c>
      <c r="X52" s="83">
        <f t="shared" si="18"/>
        <v>0</v>
      </c>
      <c r="Y52" s="83">
        <f t="shared" si="19"/>
        <v>0</v>
      </c>
      <c r="Z52" s="86">
        <f t="shared" si="20"/>
        <v>129.62</v>
      </c>
    </row>
    <row r="53" spans="1:26" s="4" customFormat="1" ht="12.75">
      <c r="A53" s="36">
        <f t="shared" si="12"/>
        <v>44</v>
      </c>
      <c r="B53" s="37" t="str">
        <f t="shared" si="21"/>
        <v>SPITAL JUDETEAN BAIA MARE</v>
      </c>
      <c r="C53" s="38"/>
      <c r="D53" s="38">
        <v>527</v>
      </c>
      <c r="E53" s="39" t="s">
        <v>45</v>
      </c>
      <c r="F53" s="40">
        <v>23.97</v>
      </c>
      <c r="G53" s="41"/>
      <c r="H53" s="42"/>
      <c r="I53" s="41"/>
      <c r="J53" s="60">
        <f t="shared" si="13"/>
        <v>23.97</v>
      </c>
      <c r="L53" s="56">
        <f t="shared" si="22"/>
        <v>23.97</v>
      </c>
      <c r="N53" s="61">
        <f t="shared" si="23"/>
        <v>44</v>
      </c>
      <c r="O53" s="62" t="s">
        <v>30</v>
      </c>
      <c r="P53" s="63" t="s">
        <v>32</v>
      </c>
      <c r="Q53" s="63" t="s">
        <v>32</v>
      </c>
      <c r="R53" s="78" t="s">
        <v>33</v>
      </c>
      <c r="S53" s="79" t="s">
        <v>34</v>
      </c>
      <c r="T53" s="80">
        <f t="shared" si="14"/>
        <v>527</v>
      </c>
      <c r="U53" s="81" t="str">
        <f t="shared" si="15"/>
        <v>05,10,2016</v>
      </c>
      <c r="V53" s="82">
        <f t="shared" si="16"/>
        <v>23.97</v>
      </c>
      <c r="W53" s="83">
        <f t="shared" si="17"/>
        <v>23.97</v>
      </c>
      <c r="X53" s="83">
        <f t="shared" si="18"/>
        <v>0</v>
      </c>
      <c r="Y53" s="83">
        <f t="shared" si="19"/>
        <v>0</v>
      </c>
      <c r="Z53" s="86">
        <f t="shared" si="20"/>
        <v>23.97</v>
      </c>
    </row>
    <row r="54" spans="1:26" s="4" customFormat="1" ht="12.75">
      <c r="A54" s="36">
        <f t="shared" si="12"/>
        <v>45</v>
      </c>
      <c r="B54" s="37" t="str">
        <f t="shared" si="21"/>
        <v>SPITAL JUDETEAN BAIA MARE</v>
      </c>
      <c r="C54" s="38"/>
      <c r="D54" s="38">
        <v>5197</v>
      </c>
      <c r="E54" s="39" t="s">
        <v>46</v>
      </c>
      <c r="F54" s="40">
        <v>55</v>
      </c>
      <c r="G54" s="41"/>
      <c r="H54" s="42"/>
      <c r="I54" s="41"/>
      <c r="J54" s="60">
        <f t="shared" si="13"/>
        <v>55</v>
      </c>
      <c r="L54" s="56">
        <f t="shared" si="22"/>
        <v>55</v>
      </c>
      <c r="N54" s="61">
        <f t="shared" si="23"/>
        <v>45</v>
      </c>
      <c r="O54" s="62" t="s">
        <v>30</v>
      </c>
      <c r="P54" s="63" t="s">
        <v>32</v>
      </c>
      <c r="Q54" s="63" t="s">
        <v>32</v>
      </c>
      <c r="R54" s="78" t="s">
        <v>33</v>
      </c>
      <c r="S54" s="79" t="s">
        <v>34</v>
      </c>
      <c r="T54" s="80">
        <f t="shared" si="14"/>
        <v>5197</v>
      </c>
      <c r="U54" s="81" t="str">
        <f t="shared" si="15"/>
        <v>06,10,2016</v>
      </c>
      <c r="V54" s="82">
        <f t="shared" si="16"/>
        <v>55</v>
      </c>
      <c r="W54" s="83">
        <f t="shared" si="17"/>
        <v>55</v>
      </c>
      <c r="X54" s="83">
        <f t="shared" si="18"/>
        <v>0</v>
      </c>
      <c r="Y54" s="83">
        <f t="shared" si="19"/>
        <v>0</v>
      </c>
      <c r="Z54" s="86">
        <f t="shared" si="20"/>
        <v>55</v>
      </c>
    </row>
    <row r="55" spans="1:26" s="4" customFormat="1" ht="12.75">
      <c r="A55" s="36">
        <f t="shared" si="12"/>
        <v>46</v>
      </c>
      <c r="B55" s="37" t="str">
        <f t="shared" si="21"/>
        <v>SPITAL JUDETEAN BAIA MARE</v>
      </c>
      <c r="C55" s="38"/>
      <c r="D55" s="38">
        <v>81</v>
      </c>
      <c r="E55" s="39" t="s">
        <v>46</v>
      </c>
      <c r="F55" s="40">
        <v>192.64</v>
      </c>
      <c r="G55" s="41"/>
      <c r="H55" s="42"/>
      <c r="I55" s="41"/>
      <c r="J55" s="60">
        <f t="shared" si="13"/>
        <v>192.64</v>
      </c>
      <c r="L55" s="56">
        <f t="shared" si="22"/>
        <v>192.64</v>
      </c>
      <c r="N55" s="61">
        <f t="shared" si="23"/>
        <v>46</v>
      </c>
      <c r="O55" s="62" t="s">
        <v>30</v>
      </c>
      <c r="P55" s="63" t="s">
        <v>32</v>
      </c>
      <c r="Q55" s="63" t="s">
        <v>32</v>
      </c>
      <c r="R55" s="78" t="s">
        <v>33</v>
      </c>
      <c r="S55" s="79" t="s">
        <v>34</v>
      </c>
      <c r="T55" s="80">
        <f t="shared" si="14"/>
        <v>81</v>
      </c>
      <c r="U55" s="81" t="str">
        <f t="shared" si="15"/>
        <v>06,10,2016</v>
      </c>
      <c r="V55" s="82">
        <f t="shared" si="16"/>
        <v>192.64</v>
      </c>
      <c r="W55" s="83">
        <f t="shared" si="17"/>
        <v>192.64</v>
      </c>
      <c r="X55" s="83">
        <f t="shared" si="18"/>
        <v>0</v>
      </c>
      <c r="Y55" s="83">
        <f t="shared" si="19"/>
        <v>0</v>
      </c>
      <c r="Z55" s="86">
        <f t="shared" si="20"/>
        <v>192.64</v>
      </c>
    </row>
    <row r="56" spans="1:26" s="4" customFormat="1" ht="12.75">
      <c r="A56" s="36">
        <f t="shared" si="12"/>
        <v>47</v>
      </c>
      <c r="B56" s="37" t="str">
        <f t="shared" si="21"/>
        <v>SPITAL JUDETEAN BAIA MARE</v>
      </c>
      <c r="C56" s="38"/>
      <c r="D56" s="38">
        <v>531</v>
      </c>
      <c r="E56" s="39" t="s">
        <v>46</v>
      </c>
      <c r="F56" s="40">
        <v>169.95</v>
      </c>
      <c r="G56" s="41"/>
      <c r="H56" s="42"/>
      <c r="I56" s="41"/>
      <c r="J56" s="60">
        <f t="shared" si="13"/>
        <v>169.95</v>
      </c>
      <c r="L56" s="56">
        <f t="shared" si="22"/>
        <v>169.95</v>
      </c>
      <c r="N56" s="61">
        <f t="shared" si="23"/>
        <v>47</v>
      </c>
      <c r="O56" s="62" t="s">
        <v>30</v>
      </c>
      <c r="P56" s="63" t="s">
        <v>32</v>
      </c>
      <c r="Q56" s="63" t="s">
        <v>32</v>
      </c>
      <c r="R56" s="78" t="s">
        <v>33</v>
      </c>
      <c r="S56" s="79" t="s">
        <v>34</v>
      </c>
      <c r="T56" s="80">
        <f t="shared" si="14"/>
        <v>531</v>
      </c>
      <c r="U56" s="81" t="str">
        <f t="shared" si="15"/>
        <v>06,10,2016</v>
      </c>
      <c r="V56" s="82">
        <f t="shared" si="16"/>
        <v>169.95</v>
      </c>
      <c r="W56" s="83">
        <f t="shared" si="17"/>
        <v>169.95</v>
      </c>
      <c r="X56" s="83">
        <f t="shared" si="18"/>
        <v>0</v>
      </c>
      <c r="Y56" s="83">
        <f t="shared" si="19"/>
        <v>0</v>
      </c>
      <c r="Z56" s="86">
        <f t="shared" si="20"/>
        <v>169.95</v>
      </c>
    </row>
    <row r="57" spans="1:26" s="4" customFormat="1" ht="12.75">
      <c r="A57" s="36">
        <f t="shared" si="12"/>
        <v>48</v>
      </c>
      <c r="B57" s="37" t="str">
        <f t="shared" si="21"/>
        <v>SPITAL JUDETEAN BAIA MARE</v>
      </c>
      <c r="C57" s="38"/>
      <c r="D57" s="38">
        <v>530</v>
      </c>
      <c r="E57" s="39" t="s">
        <v>46</v>
      </c>
      <c r="F57" s="40">
        <v>338.22</v>
      </c>
      <c r="G57" s="41"/>
      <c r="H57" s="42"/>
      <c r="I57" s="41"/>
      <c r="J57" s="60">
        <f t="shared" si="13"/>
        <v>338.22</v>
      </c>
      <c r="L57" s="56">
        <f t="shared" si="22"/>
        <v>338.22</v>
      </c>
      <c r="N57" s="61">
        <f t="shared" si="23"/>
        <v>48</v>
      </c>
      <c r="O57" s="62" t="s">
        <v>30</v>
      </c>
      <c r="P57" s="63" t="s">
        <v>32</v>
      </c>
      <c r="Q57" s="63" t="s">
        <v>32</v>
      </c>
      <c r="R57" s="78" t="s">
        <v>33</v>
      </c>
      <c r="S57" s="79" t="s">
        <v>34</v>
      </c>
      <c r="T57" s="80">
        <f t="shared" si="14"/>
        <v>530</v>
      </c>
      <c r="U57" s="81" t="str">
        <f t="shared" si="15"/>
        <v>06,10,2016</v>
      </c>
      <c r="V57" s="82">
        <f t="shared" si="16"/>
        <v>338.22</v>
      </c>
      <c r="W57" s="83">
        <f t="shared" si="17"/>
        <v>338.22</v>
      </c>
      <c r="X57" s="83">
        <f t="shared" si="18"/>
        <v>0</v>
      </c>
      <c r="Y57" s="83">
        <f t="shared" si="19"/>
        <v>0</v>
      </c>
      <c r="Z57" s="86">
        <f t="shared" si="20"/>
        <v>338.22</v>
      </c>
    </row>
    <row r="58" spans="1:26" s="4" customFormat="1" ht="12.75">
      <c r="A58" s="36">
        <f t="shared" si="12"/>
        <v>49</v>
      </c>
      <c r="B58" s="37" t="str">
        <f t="shared" si="21"/>
        <v>SPITAL JUDETEAN BAIA MARE</v>
      </c>
      <c r="C58" s="38"/>
      <c r="D58" s="38">
        <v>1</v>
      </c>
      <c r="E58" s="39" t="s">
        <v>47</v>
      </c>
      <c r="F58" s="40">
        <v>255.54</v>
      </c>
      <c r="G58" s="41"/>
      <c r="H58" s="42"/>
      <c r="I58" s="41"/>
      <c r="J58" s="60">
        <f t="shared" si="13"/>
        <v>255.54</v>
      </c>
      <c r="L58" s="56">
        <f t="shared" si="22"/>
        <v>255.54</v>
      </c>
      <c r="N58" s="61">
        <f t="shared" si="23"/>
        <v>49</v>
      </c>
      <c r="O58" s="62" t="s">
        <v>30</v>
      </c>
      <c r="P58" s="63" t="s">
        <v>32</v>
      </c>
      <c r="Q58" s="63" t="s">
        <v>32</v>
      </c>
      <c r="R58" s="78" t="s">
        <v>33</v>
      </c>
      <c r="S58" s="79" t="s">
        <v>34</v>
      </c>
      <c r="T58" s="80">
        <f t="shared" si="14"/>
        <v>1</v>
      </c>
      <c r="U58" s="81" t="str">
        <f t="shared" si="15"/>
        <v>07,10,2016</v>
      </c>
      <c r="V58" s="82">
        <f t="shared" si="16"/>
        <v>255.54</v>
      </c>
      <c r="W58" s="83">
        <f t="shared" si="17"/>
        <v>255.54</v>
      </c>
      <c r="X58" s="83">
        <f t="shared" si="18"/>
        <v>0</v>
      </c>
      <c r="Y58" s="83">
        <f t="shared" si="19"/>
        <v>0</v>
      </c>
      <c r="Z58" s="86">
        <f t="shared" si="20"/>
        <v>255.54</v>
      </c>
    </row>
    <row r="59" spans="1:26" s="4" customFormat="1" ht="12.75">
      <c r="A59" s="36">
        <f t="shared" si="12"/>
        <v>50</v>
      </c>
      <c r="B59" s="37" t="str">
        <f t="shared" si="21"/>
        <v>SPITAL JUDETEAN BAIA MARE</v>
      </c>
      <c r="C59" s="38"/>
      <c r="D59" s="38">
        <v>1717</v>
      </c>
      <c r="E59" s="39" t="s">
        <v>47</v>
      </c>
      <c r="F59" s="40">
        <v>56.43</v>
      </c>
      <c r="G59" s="41"/>
      <c r="H59" s="42"/>
      <c r="I59" s="41"/>
      <c r="J59" s="60">
        <f t="shared" si="13"/>
        <v>56.43</v>
      </c>
      <c r="L59" s="56">
        <f t="shared" si="22"/>
        <v>56.43</v>
      </c>
      <c r="N59" s="61">
        <f t="shared" si="23"/>
        <v>50</v>
      </c>
      <c r="O59" s="62" t="s">
        <v>30</v>
      </c>
      <c r="P59" s="63" t="s">
        <v>32</v>
      </c>
      <c r="Q59" s="63" t="s">
        <v>32</v>
      </c>
      <c r="R59" s="78" t="s">
        <v>33</v>
      </c>
      <c r="S59" s="79" t="s">
        <v>34</v>
      </c>
      <c r="T59" s="80">
        <f t="shared" si="14"/>
        <v>1717</v>
      </c>
      <c r="U59" s="81" t="str">
        <f t="shared" si="15"/>
        <v>07,10,2016</v>
      </c>
      <c r="V59" s="82">
        <f t="shared" si="16"/>
        <v>56.43</v>
      </c>
      <c r="W59" s="83">
        <f t="shared" si="17"/>
        <v>56.43</v>
      </c>
      <c r="X59" s="83">
        <f t="shared" si="18"/>
        <v>0</v>
      </c>
      <c r="Y59" s="83">
        <f t="shared" si="19"/>
        <v>0</v>
      </c>
      <c r="Z59" s="86">
        <f t="shared" si="20"/>
        <v>56.43</v>
      </c>
    </row>
    <row r="60" spans="1:26" s="4" customFormat="1" ht="12.75">
      <c r="A60" s="36">
        <f t="shared" si="12"/>
        <v>51</v>
      </c>
      <c r="B60" s="37" t="str">
        <f t="shared" si="21"/>
        <v>SPITAL JUDETEAN BAIA MARE</v>
      </c>
      <c r="C60" s="38"/>
      <c r="D60" s="38">
        <v>610</v>
      </c>
      <c r="E60" s="39" t="s">
        <v>47</v>
      </c>
      <c r="F60" s="40">
        <v>321.4</v>
      </c>
      <c r="G60" s="41"/>
      <c r="H60" s="42"/>
      <c r="I60" s="41"/>
      <c r="J60" s="60">
        <f t="shared" si="13"/>
        <v>321.4</v>
      </c>
      <c r="L60" s="56">
        <f t="shared" si="22"/>
        <v>321.4</v>
      </c>
      <c r="N60" s="61">
        <f t="shared" si="23"/>
        <v>51</v>
      </c>
      <c r="O60" s="62" t="s">
        <v>30</v>
      </c>
      <c r="P60" s="63" t="s">
        <v>32</v>
      </c>
      <c r="Q60" s="63" t="s">
        <v>32</v>
      </c>
      <c r="R60" s="78" t="s">
        <v>33</v>
      </c>
      <c r="S60" s="79" t="s">
        <v>34</v>
      </c>
      <c r="T60" s="80">
        <f t="shared" si="14"/>
        <v>610</v>
      </c>
      <c r="U60" s="81" t="str">
        <f t="shared" si="15"/>
        <v>07,10,2016</v>
      </c>
      <c r="V60" s="82">
        <f t="shared" si="16"/>
        <v>321.4</v>
      </c>
      <c r="W60" s="83">
        <f t="shared" si="17"/>
        <v>321.4</v>
      </c>
      <c r="X60" s="83">
        <f t="shared" si="18"/>
        <v>0</v>
      </c>
      <c r="Y60" s="83">
        <f t="shared" si="19"/>
        <v>0</v>
      </c>
      <c r="Z60" s="86">
        <f t="shared" si="20"/>
        <v>321.4</v>
      </c>
    </row>
    <row r="61" spans="1:26" s="4" customFormat="1" ht="12.75">
      <c r="A61" s="36">
        <f t="shared" si="12"/>
        <v>52</v>
      </c>
      <c r="B61" s="37" t="str">
        <f t="shared" si="21"/>
        <v>SPITAL JUDETEAN BAIA MARE</v>
      </c>
      <c r="C61" s="38"/>
      <c r="D61" s="38">
        <v>701560018</v>
      </c>
      <c r="E61" s="39" t="s">
        <v>47</v>
      </c>
      <c r="F61" s="40">
        <v>147.22</v>
      </c>
      <c r="G61" s="41"/>
      <c r="H61" s="42"/>
      <c r="I61" s="41"/>
      <c r="J61" s="60">
        <f t="shared" si="13"/>
        <v>147.22</v>
      </c>
      <c r="L61" s="56">
        <f t="shared" si="22"/>
        <v>147.22</v>
      </c>
      <c r="N61" s="61">
        <f t="shared" si="23"/>
        <v>52</v>
      </c>
      <c r="O61" s="62" t="s">
        <v>30</v>
      </c>
      <c r="P61" s="63" t="s">
        <v>32</v>
      </c>
      <c r="Q61" s="63" t="s">
        <v>32</v>
      </c>
      <c r="R61" s="78" t="s">
        <v>33</v>
      </c>
      <c r="S61" s="79" t="s">
        <v>34</v>
      </c>
      <c r="T61" s="80">
        <f t="shared" si="14"/>
        <v>701560018</v>
      </c>
      <c r="U61" s="81" t="str">
        <f t="shared" si="15"/>
        <v>07,10,2016</v>
      </c>
      <c r="V61" s="82">
        <f t="shared" si="16"/>
        <v>147.22</v>
      </c>
      <c r="W61" s="83">
        <f t="shared" si="17"/>
        <v>147.22</v>
      </c>
      <c r="X61" s="83">
        <f t="shared" si="18"/>
        <v>0</v>
      </c>
      <c r="Y61" s="83">
        <f t="shared" si="19"/>
        <v>0</v>
      </c>
      <c r="Z61" s="86">
        <f t="shared" si="20"/>
        <v>147.22</v>
      </c>
    </row>
    <row r="62" spans="1:26" s="4" customFormat="1" ht="12.75">
      <c r="A62" s="36">
        <f t="shared" si="12"/>
        <v>53</v>
      </c>
      <c r="B62" s="37" t="str">
        <f t="shared" si="21"/>
        <v>SPITAL JUDETEAN BAIA MARE</v>
      </c>
      <c r="C62" s="38"/>
      <c r="D62" s="38">
        <v>534</v>
      </c>
      <c r="E62" s="39" t="s">
        <v>48</v>
      </c>
      <c r="F62" s="40">
        <v>149.01</v>
      </c>
      <c r="G62" s="41"/>
      <c r="H62" s="42"/>
      <c r="I62" s="41"/>
      <c r="J62" s="60">
        <f t="shared" si="13"/>
        <v>149.01</v>
      </c>
      <c r="L62" s="56">
        <f t="shared" si="22"/>
        <v>149.01</v>
      </c>
      <c r="N62" s="61">
        <f t="shared" si="23"/>
        <v>53</v>
      </c>
      <c r="O62" s="62" t="s">
        <v>30</v>
      </c>
      <c r="P62" s="63" t="s">
        <v>32</v>
      </c>
      <c r="Q62" s="63" t="s">
        <v>32</v>
      </c>
      <c r="R62" s="78" t="s">
        <v>33</v>
      </c>
      <c r="S62" s="79" t="s">
        <v>34</v>
      </c>
      <c r="T62" s="80">
        <f t="shared" si="14"/>
        <v>534</v>
      </c>
      <c r="U62" s="81" t="str">
        <f t="shared" si="15"/>
        <v>10,10,2016</v>
      </c>
      <c r="V62" s="82">
        <f t="shared" si="16"/>
        <v>149.01</v>
      </c>
      <c r="W62" s="83">
        <f t="shared" si="17"/>
        <v>149.01</v>
      </c>
      <c r="X62" s="83">
        <f t="shared" si="18"/>
        <v>0</v>
      </c>
      <c r="Y62" s="83">
        <f t="shared" si="19"/>
        <v>0</v>
      </c>
      <c r="Z62" s="86">
        <f t="shared" si="20"/>
        <v>149.01</v>
      </c>
    </row>
    <row r="63" spans="1:26" s="4" customFormat="1" ht="12.75">
      <c r="A63" s="36">
        <f t="shared" si="12"/>
        <v>54</v>
      </c>
      <c r="B63" s="37" t="str">
        <f t="shared" si="21"/>
        <v>SPITAL JUDETEAN BAIA MARE</v>
      </c>
      <c r="C63" s="38"/>
      <c r="D63" s="38">
        <v>537</v>
      </c>
      <c r="E63" s="39" t="s">
        <v>49</v>
      </c>
      <c r="F63" s="40">
        <v>174.43</v>
      </c>
      <c r="G63" s="41"/>
      <c r="H63" s="42"/>
      <c r="I63" s="41"/>
      <c r="J63" s="60">
        <f t="shared" si="13"/>
        <v>174.43</v>
      </c>
      <c r="L63" s="56">
        <f t="shared" si="22"/>
        <v>174.43</v>
      </c>
      <c r="N63" s="61">
        <f t="shared" si="23"/>
        <v>54</v>
      </c>
      <c r="O63" s="62" t="s">
        <v>30</v>
      </c>
      <c r="P63" s="63" t="s">
        <v>32</v>
      </c>
      <c r="Q63" s="63" t="s">
        <v>32</v>
      </c>
      <c r="R63" s="78" t="s">
        <v>33</v>
      </c>
      <c r="S63" s="79" t="s">
        <v>34</v>
      </c>
      <c r="T63" s="80">
        <f t="shared" si="14"/>
        <v>537</v>
      </c>
      <c r="U63" s="81" t="str">
        <f t="shared" si="15"/>
        <v>12,10,2016</v>
      </c>
      <c r="V63" s="82">
        <f t="shared" si="16"/>
        <v>174.43</v>
      </c>
      <c r="W63" s="83">
        <f t="shared" si="17"/>
        <v>174.43</v>
      </c>
      <c r="X63" s="83">
        <f t="shared" si="18"/>
        <v>0</v>
      </c>
      <c r="Y63" s="83">
        <f t="shared" si="19"/>
        <v>0</v>
      </c>
      <c r="Z63" s="86">
        <f t="shared" si="20"/>
        <v>174.43</v>
      </c>
    </row>
    <row r="64" spans="1:26" s="4" customFormat="1" ht="12.75">
      <c r="A64" s="36">
        <f t="shared" si="12"/>
        <v>55</v>
      </c>
      <c r="B64" s="37" t="str">
        <f t="shared" si="21"/>
        <v>SPITAL JUDETEAN BAIA MARE</v>
      </c>
      <c r="C64" s="38"/>
      <c r="D64" s="38">
        <v>540</v>
      </c>
      <c r="E64" s="39" t="s">
        <v>50</v>
      </c>
      <c r="F64" s="40">
        <v>115.94</v>
      </c>
      <c r="G64" s="41"/>
      <c r="H64" s="42"/>
      <c r="I64" s="41"/>
      <c r="J64" s="60">
        <f t="shared" si="13"/>
        <v>115.94</v>
      </c>
      <c r="L64" s="56">
        <f t="shared" si="22"/>
        <v>115.94</v>
      </c>
      <c r="N64" s="61">
        <f t="shared" si="23"/>
        <v>55</v>
      </c>
      <c r="O64" s="62" t="s">
        <v>30</v>
      </c>
      <c r="P64" s="63" t="s">
        <v>32</v>
      </c>
      <c r="Q64" s="63" t="s">
        <v>32</v>
      </c>
      <c r="R64" s="78" t="s">
        <v>33</v>
      </c>
      <c r="S64" s="79" t="s">
        <v>34</v>
      </c>
      <c r="T64" s="80">
        <f t="shared" si="14"/>
        <v>540</v>
      </c>
      <c r="U64" s="81" t="str">
        <f t="shared" si="15"/>
        <v>13,10,2016</v>
      </c>
      <c r="V64" s="82">
        <f t="shared" si="16"/>
        <v>115.94</v>
      </c>
      <c r="W64" s="83">
        <f t="shared" si="17"/>
        <v>115.94</v>
      </c>
      <c r="X64" s="83">
        <f t="shared" si="18"/>
        <v>0</v>
      </c>
      <c r="Y64" s="83">
        <f t="shared" si="19"/>
        <v>0</v>
      </c>
      <c r="Z64" s="86">
        <f t="shared" si="20"/>
        <v>115.94</v>
      </c>
    </row>
    <row r="65" spans="1:26" s="4" customFormat="1" ht="12.75">
      <c r="A65" s="36">
        <f t="shared" si="12"/>
        <v>56</v>
      </c>
      <c r="B65" s="37" t="str">
        <f t="shared" si="21"/>
        <v>SPITAL JUDETEAN BAIA MARE</v>
      </c>
      <c r="C65" s="38"/>
      <c r="D65" s="38">
        <v>539</v>
      </c>
      <c r="E65" s="39" t="s">
        <v>50</v>
      </c>
      <c r="F65" s="40">
        <v>133</v>
      </c>
      <c r="G65" s="41"/>
      <c r="H65" s="42"/>
      <c r="I65" s="41"/>
      <c r="J65" s="60">
        <f t="shared" si="13"/>
        <v>133</v>
      </c>
      <c r="L65" s="56">
        <f t="shared" si="22"/>
        <v>133</v>
      </c>
      <c r="N65" s="61">
        <f t="shared" si="23"/>
        <v>56</v>
      </c>
      <c r="O65" s="62" t="s">
        <v>30</v>
      </c>
      <c r="P65" s="63" t="s">
        <v>32</v>
      </c>
      <c r="Q65" s="63" t="s">
        <v>32</v>
      </c>
      <c r="R65" s="78" t="s">
        <v>33</v>
      </c>
      <c r="S65" s="79" t="s">
        <v>34</v>
      </c>
      <c r="T65" s="80">
        <f t="shared" si="14"/>
        <v>539</v>
      </c>
      <c r="U65" s="81" t="str">
        <f t="shared" si="15"/>
        <v>13,10,2016</v>
      </c>
      <c r="V65" s="82">
        <f t="shared" si="16"/>
        <v>133</v>
      </c>
      <c r="W65" s="83">
        <f t="shared" si="17"/>
        <v>133</v>
      </c>
      <c r="X65" s="83">
        <f t="shared" si="18"/>
        <v>0</v>
      </c>
      <c r="Y65" s="83">
        <f t="shared" si="19"/>
        <v>0</v>
      </c>
      <c r="Z65" s="86">
        <f t="shared" si="20"/>
        <v>133</v>
      </c>
    </row>
    <row r="66" spans="1:26" s="4" customFormat="1" ht="12.75">
      <c r="A66" s="36">
        <f t="shared" si="12"/>
        <v>57</v>
      </c>
      <c r="B66" s="37" t="str">
        <f t="shared" si="21"/>
        <v>SPITAL JUDETEAN BAIA MARE</v>
      </c>
      <c r="C66" s="38"/>
      <c r="D66" s="38">
        <v>543</v>
      </c>
      <c r="E66" s="39" t="s">
        <v>51</v>
      </c>
      <c r="F66" s="40">
        <v>58.15</v>
      </c>
      <c r="G66" s="41"/>
      <c r="H66" s="42"/>
      <c r="I66" s="41"/>
      <c r="J66" s="60">
        <f t="shared" si="13"/>
        <v>58.15</v>
      </c>
      <c r="L66" s="56">
        <f t="shared" si="22"/>
        <v>58.15</v>
      </c>
      <c r="N66" s="61">
        <f t="shared" si="23"/>
        <v>57</v>
      </c>
      <c r="O66" s="62" t="s">
        <v>30</v>
      </c>
      <c r="P66" s="63" t="s">
        <v>32</v>
      </c>
      <c r="Q66" s="63" t="s">
        <v>32</v>
      </c>
      <c r="R66" s="78" t="s">
        <v>33</v>
      </c>
      <c r="S66" s="79" t="s">
        <v>34</v>
      </c>
      <c r="T66" s="80">
        <f t="shared" si="14"/>
        <v>543</v>
      </c>
      <c r="U66" s="81" t="str">
        <f t="shared" si="15"/>
        <v>14,10,2016</v>
      </c>
      <c r="V66" s="82">
        <f t="shared" si="16"/>
        <v>58.15</v>
      </c>
      <c r="W66" s="83">
        <f t="shared" si="17"/>
        <v>58.15</v>
      </c>
      <c r="X66" s="83">
        <f t="shared" si="18"/>
        <v>0</v>
      </c>
      <c r="Y66" s="83">
        <f t="shared" si="19"/>
        <v>0</v>
      </c>
      <c r="Z66" s="86">
        <f t="shared" si="20"/>
        <v>58.15</v>
      </c>
    </row>
    <row r="67" spans="1:26" s="4" customFormat="1" ht="12.75">
      <c r="A67" s="36">
        <f t="shared" si="12"/>
        <v>58</v>
      </c>
      <c r="B67" s="37" t="str">
        <f t="shared" si="21"/>
        <v>SPITAL JUDETEAN BAIA MARE</v>
      </c>
      <c r="C67" s="38"/>
      <c r="D67" s="38">
        <v>542</v>
      </c>
      <c r="E67" s="39" t="s">
        <v>51</v>
      </c>
      <c r="F67" s="40">
        <v>25.19</v>
      </c>
      <c r="G67" s="41"/>
      <c r="H67" s="42"/>
      <c r="I67" s="41"/>
      <c r="J67" s="60">
        <f t="shared" si="13"/>
        <v>25.19</v>
      </c>
      <c r="L67" s="56">
        <f t="shared" si="22"/>
        <v>25.19</v>
      </c>
      <c r="N67" s="61">
        <f t="shared" si="23"/>
        <v>58</v>
      </c>
      <c r="O67" s="62" t="s">
        <v>30</v>
      </c>
      <c r="P67" s="63" t="s">
        <v>32</v>
      </c>
      <c r="Q67" s="63" t="s">
        <v>32</v>
      </c>
      <c r="R67" s="78" t="s">
        <v>33</v>
      </c>
      <c r="S67" s="79" t="s">
        <v>34</v>
      </c>
      <c r="T67" s="80">
        <f t="shared" si="14"/>
        <v>542</v>
      </c>
      <c r="U67" s="81" t="str">
        <f t="shared" si="15"/>
        <v>14,10,2016</v>
      </c>
      <c r="V67" s="82">
        <f t="shared" si="16"/>
        <v>25.19</v>
      </c>
      <c r="W67" s="83">
        <f t="shared" si="17"/>
        <v>25.19</v>
      </c>
      <c r="X67" s="83">
        <f t="shared" si="18"/>
        <v>0</v>
      </c>
      <c r="Y67" s="83">
        <f t="shared" si="19"/>
        <v>0</v>
      </c>
      <c r="Z67" s="86">
        <f t="shared" si="20"/>
        <v>25.19</v>
      </c>
    </row>
    <row r="68" spans="1:26" s="4" customFormat="1" ht="12.75">
      <c r="A68" s="36">
        <f t="shared" si="12"/>
        <v>59</v>
      </c>
      <c r="B68" s="37" t="str">
        <f t="shared" si="21"/>
        <v>SPITAL JUDETEAN BAIA MARE</v>
      </c>
      <c r="C68" s="38"/>
      <c r="D68" s="38">
        <v>541</v>
      </c>
      <c r="E68" s="39" t="s">
        <v>51</v>
      </c>
      <c r="F68" s="40">
        <v>14.3</v>
      </c>
      <c r="G68" s="41"/>
      <c r="H68" s="42"/>
      <c r="I68" s="41"/>
      <c r="J68" s="60">
        <f t="shared" si="13"/>
        <v>14.3</v>
      </c>
      <c r="L68" s="56">
        <f t="shared" si="22"/>
        <v>14.3</v>
      </c>
      <c r="N68" s="61">
        <f t="shared" si="23"/>
        <v>59</v>
      </c>
      <c r="O68" s="62" t="s">
        <v>30</v>
      </c>
      <c r="P68" s="63" t="s">
        <v>32</v>
      </c>
      <c r="Q68" s="63" t="s">
        <v>32</v>
      </c>
      <c r="R68" s="78" t="s">
        <v>33</v>
      </c>
      <c r="S68" s="79" t="s">
        <v>34</v>
      </c>
      <c r="T68" s="80">
        <f t="shared" si="14"/>
        <v>541</v>
      </c>
      <c r="U68" s="81" t="str">
        <f t="shared" si="15"/>
        <v>14,10,2016</v>
      </c>
      <c r="V68" s="82">
        <f t="shared" si="16"/>
        <v>14.3</v>
      </c>
      <c r="W68" s="83">
        <f t="shared" si="17"/>
        <v>14.3</v>
      </c>
      <c r="X68" s="83">
        <f t="shared" si="18"/>
        <v>0</v>
      </c>
      <c r="Y68" s="83">
        <f t="shared" si="19"/>
        <v>0</v>
      </c>
      <c r="Z68" s="86">
        <f t="shared" si="20"/>
        <v>14.3</v>
      </c>
    </row>
    <row r="69" spans="1:26" s="4" customFormat="1" ht="12.75">
      <c r="A69" s="36">
        <f t="shared" si="12"/>
        <v>60</v>
      </c>
      <c r="B69" s="37" t="str">
        <f t="shared" si="21"/>
        <v>SPITAL JUDETEAN BAIA MARE</v>
      </c>
      <c r="C69" s="38"/>
      <c r="D69" s="38">
        <v>544</v>
      </c>
      <c r="E69" s="39" t="s">
        <v>52</v>
      </c>
      <c r="F69" s="40">
        <v>123.08</v>
      </c>
      <c r="G69" s="41"/>
      <c r="H69" s="42"/>
      <c r="I69" s="41"/>
      <c r="J69" s="60">
        <f t="shared" si="13"/>
        <v>123.08</v>
      </c>
      <c r="L69" s="56">
        <f t="shared" si="22"/>
        <v>123.08</v>
      </c>
      <c r="N69" s="61">
        <f t="shared" si="23"/>
        <v>60</v>
      </c>
      <c r="O69" s="62" t="s">
        <v>30</v>
      </c>
      <c r="P69" s="63" t="s">
        <v>32</v>
      </c>
      <c r="Q69" s="63" t="s">
        <v>32</v>
      </c>
      <c r="R69" s="78" t="s">
        <v>33</v>
      </c>
      <c r="S69" s="79" t="s">
        <v>34</v>
      </c>
      <c r="T69" s="80">
        <f t="shared" si="14"/>
        <v>544</v>
      </c>
      <c r="U69" s="81" t="str">
        <f t="shared" si="15"/>
        <v>15,10,2016</v>
      </c>
      <c r="V69" s="82">
        <f t="shared" si="16"/>
        <v>123.08</v>
      </c>
      <c r="W69" s="83">
        <f t="shared" si="17"/>
        <v>123.08</v>
      </c>
      <c r="X69" s="83">
        <f t="shared" si="18"/>
        <v>0</v>
      </c>
      <c r="Y69" s="83">
        <f t="shared" si="19"/>
        <v>0</v>
      </c>
      <c r="Z69" s="86">
        <f t="shared" si="20"/>
        <v>123.08</v>
      </c>
    </row>
    <row r="70" spans="1:26" s="4" customFormat="1" ht="12.75">
      <c r="A70" s="36">
        <f t="shared" si="12"/>
        <v>61</v>
      </c>
      <c r="B70" s="37" t="str">
        <f t="shared" si="21"/>
        <v>SPITAL JUDETEAN BAIA MARE</v>
      </c>
      <c r="C70" s="38"/>
      <c r="D70" s="38">
        <v>545</v>
      </c>
      <c r="E70" s="39" t="s">
        <v>53</v>
      </c>
      <c r="F70" s="40">
        <v>142.58</v>
      </c>
      <c r="G70" s="41"/>
      <c r="H70" s="42"/>
      <c r="I70" s="41"/>
      <c r="J70" s="60">
        <f t="shared" si="13"/>
        <v>142.58</v>
      </c>
      <c r="L70" s="56">
        <f t="shared" si="22"/>
        <v>142.58</v>
      </c>
      <c r="N70" s="61">
        <f t="shared" si="23"/>
        <v>61</v>
      </c>
      <c r="O70" s="62" t="s">
        <v>30</v>
      </c>
      <c r="P70" s="63" t="s">
        <v>32</v>
      </c>
      <c r="Q70" s="63" t="s">
        <v>32</v>
      </c>
      <c r="R70" s="78" t="s">
        <v>33</v>
      </c>
      <c r="S70" s="79" t="s">
        <v>34</v>
      </c>
      <c r="T70" s="80">
        <f t="shared" si="14"/>
        <v>545</v>
      </c>
      <c r="U70" s="81" t="str">
        <f t="shared" si="15"/>
        <v>17,10,2016</v>
      </c>
      <c r="V70" s="82">
        <f t="shared" si="16"/>
        <v>142.58</v>
      </c>
      <c r="W70" s="83">
        <f t="shared" si="17"/>
        <v>142.58</v>
      </c>
      <c r="X70" s="83">
        <f t="shared" si="18"/>
        <v>0</v>
      </c>
      <c r="Y70" s="83">
        <f t="shared" si="19"/>
        <v>0</v>
      </c>
      <c r="Z70" s="86">
        <f t="shared" si="20"/>
        <v>142.58</v>
      </c>
    </row>
    <row r="71" spans="1:26" s="4" customFormat="1" ht="12.75">
      <c r="A71" s="36">
        <f t="shared" si="12"/>
        <v>62</v>
      </c>
      <c r="B71" s="37" t="str">
        <f t="shared" si="21"/>
        <v>SPITAL JUDETEAN BAIA MARE</v>
      </c>
      <c r="C71" s="38"/>
      <c r="D71" s="38">
        <v>1732</v>
      </c>
      <c r="E71" s="39" t="s">
        <v>53</v>
      </c>
      <c r="F71" s="40">
        <v>23.93</v>
      </c>
      <c r="G71" s="41"/>
      <c r="H71" s="42"/>
      <c r="I71" s="41"/>
      <c r="J71" s="60">
        <f t="shared" si="13"/>
        <v>23.93</v>
      </c>
      <c r="L71" s="56">
        <f t="shared" si="22"/>
        <v>23.93</v>
      </c>
      <c r="N71" s="61">
        <f t="shared" si="23"/>
        <v>62</v>
      </c>
      <c r="O71" s="62" t="s">
        <v>30</v>
      </c>
      <c r="P71" s="63" t="s">
        <v>32</v>
      </c>
      <c r="Q71" s="63" t="s">
        <v>32</v>
      </c>
      <c r="R71" s="78" t="s">
        <v>33</v>
      </c>
      <c r="S71" s="79" t="s">
        <v>34</v>
      </c>
      <c r="T71" s="80">
        <f t="shared" si="14"/>
        <v>1732</v>
      </c>
      <c r="U71" s="81" t="str">
        <f t="shared" si="15"/>
        <v>17,10,2016</v>
      </c>
      <c r="V71" s="82">
        <f t="shared" si="16"/>
        <v>23.93</v>
      </c>
      <c r="W71" s="83">
        <f t="shared" si="17"/>
        <v>23.93</v>
      </c>
      <c r="X71" s="83">
        <f t="shared" si="18"/>
        <v>0</v>
      </c>
      <c r="Y71" s="83">
        <f t="shared" si="19"/>
        <v>0</v>
      </c>
      <c r="Z71" s="86">
        <f t="shared" si="20"/>
        <v>23.93</v>
      </c>
    </row>
    <row r="72" spans="1:26" s="4" customFormat="1" ht="12.75">
      <c r="A72" s="36">
        <f t="shared" si="12"/>
        <v>63</v>
      </c>
      <c r="B72" s="37" t="str">
        <f t="shared" si="21"/>
        <v>SPITAL JUDETEAN BAIA MARE</v>
      </c>
      <c r="C72" s="38"/>
      <c r="D72" s="38">
        <v>226</v>
      </c>
      <c r="E72" s="39" t="s">
        <v>54</v>
      </c>
      <c r="F72" s="40">
        <v>118.85</v>
      </c>
      <c r="G72" s="41"/>
      <c r="H72" s="42"/>
      <c r="I72" s="41"/>
      <c r="J72" s="60">
        <f t="shared" si="13"/>
        <v>118.85</v>
      </c>
      <c r="L72" s="56">
        <f t="shared" si="22"/>
        <v>118.85</v>
      </c>
      <c r="N72" s="61">
        <f t="shared" si="23"/>
        <v>63</v>
      </c>
      <c r="O72" s="62" t="s">
        <v>30</v>
      </c>
      <c r="P72" s="63" t="s">
        <v>32</v>
      </c>
      <c r="Q72" s="63" t="s">
        <v>32</v>
      </c>
      <c r="R72" s="78" t="s">
        <v>33</v>
      </c>
      <c r="S72" s="79" t="s">
        <v>34</v>
      </c>
      <c r="T72" s="80">
        <f t="shared" si="14"/>
        <v>226</v>
      </c>
      <c r="U72" s="81" t="str">
        <f t="shared" si="15"/>
        <v>18,10,2016</v>
      </c>
      <c r="V72" s="82">
        <f t="shared" si="16"/>
        <v>118.85</v>
      </c>
      <c r="W72" s="83">
        <f t="shared" si="17"/>
        <v>118.85</v>
      </c>
      <c r="X72" s="83">
        <f t="shared" si="18"/>
        <v>0</v>
      </c>
      <c r="Y72" s="83">
        <f t="shared" si="19"/>
        <v>0</v>
      </c>
      <c r="Z72" s="86">
        <f t="shared" si="20"/>
        <v>118.85</v>
      </c>
    </row>
    <row r="73" spans="1:26" s="4" customFormat="1" ht="12.75">
      <c r="A73" s="36">
        <f t="shared" si="12"/>
        <v>64</v>
      </c>
      <c r="B73" s="37" t="str">
        <f t="shared" si="21"/>
        <v>SPITAL JUDETEAN BAIA MARE</v>
      </c>
      <c r="C73" s="38"/>
      <c r="D73" s="38">
        <v>1484</v>
      </c>
      <c r="E73" s="39" t="s">
        <v>54</v>
      </c>
      <c r="F73" s="40">
        <v>39.43</v>
      </c>
      <c r="G73" s="41"/>
      <c r="H73" s="42"/>
      <c r="I73" s="41"/>
      <c r="J73" s="60">
        <f t="shared" si="13"/>
        <v>39.43</v>
      </c>
      <c r="L73" s="56">
        <f t="shared" si="22"/>
        <v>39.43</v>
      </c>
      <c r="N73" s="61">
        <f t="shared" si="23"/>
        <v>64</v>
      </c>
      <c r="O73" s="62" t="s">
        <v>30</v>
      </c>
      <c r="P73" s="63" t="s">
        <v>32</v>
      </c>
      <c r="Q73" s="63" t="s">
        <v>32</v>
      </c>
      <c r="R73" s="78" t="s">
        <v>33</v>
      </c>
      <c r="S73" s="79" t="s">
        <v>34</v>
      </c>
      <c r="T73" s="80">
        <f t="shared" si="14"/>
        <v>1484</v>
      </c>
      <c r="U73" s="81" t="str">
        <f t="shared" si="15"/>
        <v>18,10,2016</v>
      </c>
      <c r="V73" s="82">
        <f t="shared" si="16"/>
        <v>39.43</v>
      </c>
      <c r="W73" s="83">
        <f t="shared" si="17"/>
        <v>39.43</v>
      </c>
      <c r="X73" s="83">
        <f t="shared" si="18"/>
        <v>0</v>
      </c>
      <c r="Y73" s="83">
        <f t="shared" si="19"/>
        <v>0</v>
      </c>
      <c r="Z73" s="86">
        <f t="shared" si="20"/>
        <v>39.43</v>
      </c>
    </row>
    <row r="74" spans="1:26" s="4" customFormat="1" ht="12.75">
      <c r="A74" s="36">
        <f aca="true" t="shared" si="24" ref="A74:A82">N74</f>
        <v>65</v>
      </c>
      <c r="B74" s="37" t="str">
        <f t="shared" si="21"/>
        <v>SPITAL JUDETEAN BAIA MARE</v>
      </c>
      <c r="C74" s="38"/>
      <c r="D74" s="38">
        <v>1483</v>
      </c>
      <c r="E74" s="39" t="s">
        <v>54</v>
      </c>
      <c r="F74" s="40">
        <v>73.14</v>
      </c>
      <c r="G74" s="41"/>
      <c r="H74" s="42"/>
      <c r="I74" s="41"/>
      <c r="J74" s="60">
        <f aca="true" t="shared" si="25" ref="J74:J88">F74-G74-H74-I74</f>
        <v>73.14</v>
      </c>
      <c r="L74" s="56">
        <f t="shared" si="22"/>
        <v>73.14</v>
      </c>
      <c r="N74" s="61">
        <f t="shared" si="23"/>
        <v>65</v>
      </c>
      <c r="O74" s="62" t="s">
        <v>30</v>
      </c>
      <c r="P74" s="63" t="s">
        <v>32</v>
      </c>
      <c r="Q74" s="63" t="s">
        <v>32</v>
      </c>
      <c r="R74" s="78" t="s">
        <v>33</v>
      </c>
      <c r="S74" s="79" t="s">
        <v>34</v>
      </c>
      <c r="T74" s="80">
        <f aca="true" t="shared" si="26" ref="T74:T83">D74</f>
        <v>1483</v>
      </c>
      <c r="U74" s="81" t="str">
        <f aca="true" t="shared" si="27" ref="U74:U83">IF(E74=0,"0",E74)</f>
        <v>18,10,2016</v>
      </c>
      <c r="V74" s="82">
        <f aca="true" t="shared" si="28" ref="V74:V88">F74</f>
        <v>73.14</v>
      </c>
      <c r="W74" s="83">
        <f aca="true" t="shared" si="29" ref="W74:W88">V74-X74</f>
        <v>73.14</v>
      </c>
      <c r="X74" s="83">
        <f aca="true" t="shared" si="30" ref="X74:X88">I74</f>
        <v>0</v>
      </c>
      <c r="Y74" s="83">
        <f aca="true" t="shared" si="31" ref="Y74:Y88">G74+H74</f>
        <v>0</v>
      </c>
      <c r="Z74" s="86">
        <f aca="true" t="shared" si="32" ref="Z74:Z88">W74-Y74</f>
        <v>73.14</v>
      </c>
    </row>
    <row r="75" spans="1:26" s="4" customFormat="1" ht="12.75">
      <c r="A75" s="36">
        <f t="shared" si="24"/>
        <v>66</v>
      </c>
      <c r="B75" s="37" t="str">
        <f aca="true" t="shared" si="33" ref="B75:B83">O75</f>
        <v>SPITAL JUDETEAN BAIA MARE</v>
      </c>
      <c r="C75" s="38"/>
      <c r="D75" s="38">
        <v>550</v>
      </c>
      <c r="E75" s="39" t="s">
        <v>54</v>
      </c>
      <c r="F75" s="40">
        <v>165.45</v>
      </c>
      <c r="G75" s="41"/>
      <c r="H75" s="42"/>
      <c r="I75" s="41"/>
      <c r="J75" s="60">
        <f t="shared" si="25"/>
        <v>165.45</v>
      </c>
      <c r="L75" s="56">
        <f t="shared" si="22"/>
        <v>165.45</v>
      </c>
      <c r="N75" s="61">
        <f aca="true" t="shared" si="34" ref="N75:N83">N74+1</f>
        <v>66</v>
      </c>
      <c r="O75" s="62" t="s">
        <v>30</v>
      </c>
      <c r="P75" s="63" t="s">
        <v>32</v>
      </c>
      <c r="Q75" s="63" t="s">
        <v>32</v>
      </c>
      <c r="R75" s="78" t="s">
        <v>33</v>
      </c>
      <c r="S75" s="79" t="s">
        <v>34</v>
      </c>
      <c r="T75" s="80">
        <f t="shared" si="26"/>
        <v>550</v>
      </c>
      <c r="U75" s="81" t="str">
        <f t="shared" si="27"/>
        <v>18,10,2016</v>
      </c>
      <c r="V75" s="82">
        <f t="shared" si="28"/>
        <v>165.45</v>
      </c>
      <c r="W75" s="83">
        <f t="shared" si="29"/>
        <v>165.45</v>
      </c>
      <c r="X75" s="83">
        <f t="shared" si="30"/>
        <v>0</v>
      </c>
      <c r="Y75" s="83">
        <f t="shared" si="31"/>
        <v>0</v>
      </c>
      <c r="Z75" s="86">
        <f t="shared" si="32"/>
        <v>165.45</v>
      </c>
    </row>
    <row r="76" spans="1:26" s="4" customFormat="1" ht="12.75">
      <c r="A76" s="36">
        <f t="shared" si="24"/>
        <v>67</v>
      </c>
      <c r="B76" s="37" t="str">
        <f t="shared" si="33"/>
        <v>SPITAL JUDETEAN BAIA MARE</v>
      </c>
      <c r="C76" s="38"/>
      <c r="D76" s="38">
        <v>552</v>
      </c>
      <c r="E76" s="39" t="s">
        <v>55</v>
      </c>
      <c r="F76" s="40">
        <v>115.39</v>
      </c>
      <c r="G76" s="41"/>
      <c r="H76" s="42"/>
      <c r="I76" s="41"/>
      <c r="J76" s="60">
        <f t="shared" si="25"/>
        <v>115.39</v>
      </c>
      <c r="L76" s="56">
        <f t="shared" si="22"/>
        <v>115.39</v>
      </c>
      <c r="N76" s="61">
        <f t="shared" si="34"/>
        <v>67</v>
      </c>
      <c r="O76" s="62" t="s">
        <v>30</v>
      </c>
      <c r="P76" s="63" t="s">
        <v>32</v>
      </c>
      <c r="Q76" s="63" t="s">
        <v>32</v>
      </c>
      <c r="R76" s="78" t="s">
        <v>33</v>
      </c>
      <c r="S76" s="79" t="s">
        <v>34</v>
      </c>
      <c r="T76" s="80">
        <f t="shared" si="26"/>
        <v>552</v>
      </c>
      <c r="U76" s="81" t="str">
        <f t="shared" si="27"/>
        <v>19,10,2016</v>
      </c>
      <c r="V76" s="82">
        <f t="shared" si="28"/>
        <v>115.39</v>
      </c>
      <c r="W76" s="83">
        <f t="shared" si="29"/>
        <v>115.39</v>
      </c>
      <c r="X76" s="83">
        <f t="shared" si="30"/>
        <v>0</v>
      </c>
      <c r="Y76" s="83">
        <f t="shared" si="31"/>
        <v>0</v>
      </c>
      <c r="Z76" s="86">
        <f t="shared" si="32"/>
        <v>115.39</v>
      </c>
    </row>
    <row r="77" spans="1:26" s="4" customFormat="1" ht="12.75">
      <c r="A77" s="36">
        <f t="shared" si="24"/>
        <v>68</v>
      </c>
      <c r="B77" s="37" t="str">
        <f t="shared" si="33"/>
        <v>SPITAL JUDETEAN BAIA MARE</v>
      </c>
      <c r="C77" s="38"/>
      <c r="D77" s="38">
        <v>553</v>
      </c>
      <c r="E77" s="39" t="s">
        <v>55</v>
      </c>
      <c r="F77" s="40">
        <v>69.09</v>
      </c>
      <c r="G77" s="41"/>
      <c r="H77" s="42"/>
      <c r="I77" s="41"/>
      <c r="J77" s="60">
        <f t="shared" si="25"/>
        <v>69.09</v>
      </c>
      <c r="L77" s="56">
        <f t="shared" si="22"/>
        <v>69.09</v>
      </c>
      <c r="N77" s="61">
        <f t="shared" si="34"/>
        <v>68</v>
      </c>
      <c r="O77" s="62" t="s">
        <v>30</v>
      </c>
      <c r="P77" s="63" t="s">
        <v>32</v>
      </c>
      <c r="Q77" s="63" t="s">
        <v>32</v>
      </c>
      <c r="R77" s="78" t="s">
        <v>33</v>
      </c>
      <c r="S77" s="79" t="s">
        <v>34</v>
      </c>
      <c r="T77" s="80">
        <f t="shared" si="26"/>
        <v>553</v>
      </c>
      <c r="U77" s="81" t="str">
        <f t="shared" si="27"/>
        <v>19,10,2016</v>
      </c>
      <c r="V77" s="82">
        <f t="shared" si="28"/>
        <v>69.09</v>
      </c>
      <c r="W77" s="83">
        <f t="shared" si="29"/>
        <v>69.09</v>
      </c>
      <c r="X77" s="83">
        <f t="shared" si="30"/>
        <v>0</v>
      </c>
      <c r="Y77" s="83">
        <f t="shared" si="31"/>
        <v>0</v>
      </c>
      <c r="Z77" s="86">
        <f t="shared" si="32"/>
        <v>69.09</v>
      </c>
    </row>
    <row r="78" spans="1:26" s="4" customFormat="1" ht="12.75">
      <c r="A78" s="36">
        <f t="shared" si="24"/>
        <v>69</v>
      </c>
      <c r="B78" s="37" t="str">
        <f t="shared" si="33"/>
        <v>SPITAL JUDETEAN BAIA MARE</v>
      </c>
      <c r="C78" s="38"/>
      <c r="D78" s="38">
        <v>561</v>
      </c>
      <c r="E78" s="39" t="s">
        <v>56</v>
      </c>
      <c r="F78" s="40">
        <v>76.38</v>
      </c>
      <c r="G78" s="41"/>
      <c r="H78" s="42"/>
      <c r="I78" s="41"/>
      <c r="J78" s="60">
        <f t="shared" si="25"/>
        <v>76.38</v>
      </c>
      <c r="L78" s="56">
        <f t="shared" si="22"/>
        <v>76.38</v>
      </c>
      <c r="N78" s="61">
        <f t="shared" si="34"/>
        <v>69</v>
      </c>
      <c r="O78" s="62" t="s">
        <v>30</v>
      </c>
      <c r="P78" s="63" t="s">
        <v>32</v>
      </c>
      <c r="Q78" s="63" t="s">
        <v>32</v>
      </c>
      <c r="R78" s="78" t="s">
        <v>33</v>
      </c>
      <c r="S78" s="79" t="s">
        <v>34</v>
      </c>
      <c r="T78" s="80">
        <f t="shared" si="26"/>
        <v>561</v>
      </c>
      <c r="U78" s="81" t="str">
        <f t="shared" si="27"/>
        <v>20,10,2016</v>
      </c>
      <c r="V78" s="82">
        <f t="shared" si="28"/>
        <v>76.38</v>
      </c>
      <c r="W78" s="83">
        <f t="shared" si="29"/>
        <v>76.38</v>
      </c>
      <c r="X78" s="83">
        <f t="shared" si="30"/>
        <v>0</v>
      </c>
      <c r="Y78" s="83">
        <f t="shared" si="31"/>
        <v>0</v>
      </c>
      <c r="Z78" s="86">
        <f t="shared" si="32"/>
        <v>76.38</v>
      </c>
    </row>
    <row r="79" spans="1:26" s="4" customFormat="1" ht="12.75">
      <c r="A79" s="36">
        <f t="shared" si="24"/>
        <v>70</v>
      </c>
      <c r="B79" s="37" t="str">
        <f t="shared" si="33"/>
        <v>SPITAL JUDETEAN BAIA MARE</v>
      </c>
      <c r="C79" s="38"/>
      <c r="D79" s="38">
        <v>1160008</v>
      </c>
      <c r="E79" s="39" t="s">
        <v>56</v>
      </c>
      <c r="F79" s="40">
        <v>141.55</v>
      </c>
      <c r="G79" s="41"/>
      <c r="H79" s="42"/>
      <c r="I79" s="41"/>
      <c r="J79" s="60">
        <f t="shared" si="25"/>
        <v>141.55</v>
      </c>
      <c r="L79" s="56">
        <f t="shared" si="22"/>
        <v>141.55</v>
      </c>
      <c r="N79" s="61">
        <f t="shared" si="34"/>
        <v>70</v>
      </c>
      <c r="O79" s="62" t="s">
        <v>30</v>
      </c>
      <c r="P79" s="63" t="s">
        <v>32</v>
      </c>
      <c r="Q79" s="63" t="s">
        <v>32</v>
      </c>
      <c r="R79" s="78" t="s">
        <v>33</v>
      </c>
      <c r="S79" s="79" t="s">
        <v>34</v>
      </c>
      <c r="T79" s="80">
        <f t="shared" si="26"/>
        <v>1160008</v>
      </c>
      <c r="U79" s="81" t="str">
        <f t="shared" si="27"/>
        <v>20,10,2016</v>
      </c>
      <c r="V79" s="82">
        <f t="shared" si="28"/>
        <v>141.55</v>
      </c>
      <c r="W79" s="83">
        <f t="shared" si="29"/>
        <v>141.55</v>
      </c>
      <c r="X79" s="83">
        <f t="shared" si="30"/>
        <v>0</v>
      </c>
      <c r="Y79" s="83">
        <f t="shared" si="31"/>
        <v>0</v>
      </c>
      <c r="Z79" s="86">
        <f t="shared" si="32"/>
        <v>141.55</v>
      </c>
    </row>
    <row r="80" spans="1:26" s="4" customFormat="1" ht="12.75">
      <c r="A80" s="36">
        <f t="shared" si="24"/>
        <v>71</v>
      </c>
      <c r="B80" s="37" t="str">
        <f t="shared" si="33"/>
        <v>SPITAL JUDETEAN BAIA MARE</v>
      </c>
      <c r="C80" s="38"/>
      <c r="D80" s="38">
        <v>562</v>
      </c>
      <c r="E80" s="39" t="s">
        <v>56</v>
      </c>
      <c r="F80" s="40">
        <v>98.89</v>
      </c>
      <c r="G80" s="41"/>
      <c r="H80" s="42"/>
      <c r="I80" s="41"/>
      <c r="J80" s="60">
        <f t="shared" si="25"/>
        <v>98.89</v>
      </c>
      <c r="L80" s="56">
        <f t="shared" si="22"/>
        <v>98.89</v>
      </c>
      <c r="N80" s="61">
        <f t="shared" si="34"/>
        <v>71</v>
      </c>
      <c r="O80" s="62" t="s">
        <v>30</v>
      </c>
      <c r="P80" s="63" t="s">
        <v>32</v>
      </c>
      <c r="Q80" s="63" t="s">
        <v>32</v>
      </c>
      <c r="R80" s="78" t="s">
        <v>33</v>
      </c>
      <c r="S80" s="79" t="s">
        <v>34</v>
      </c>
      <c r="T80" s="80">
        <f t="shared" si="26"/>
        <v>562</v>
      </c>
      <c r="U80" s="81" t="str">
        <f t="shared" si="27"/>
        <v>20,10,2016</v>
      </c>
      <c r="V80" s="82">
        <f t="shared" si="28"/>
        <v>98.89</v>
      </c>
      <c r="W80" s="83">
        <f t="shared" si="29"/>
        <v>98.89</v>
      </c>
      <c r="X80" s="83">
        <f t="shared" si="30"/>
        <v>0</v>
      </c>
      <c r="Y80" s="83">
        <f t="shared" si="31"/>
        <v>0</v>
      </c>
      <c r="Z80" s="86">
        <f t="shared" si="32"/>
        <v>98.89</v>
      </c>
    </row>
    <row r="81" spans="1:26" s="4" customFormat="1" ht="12.75">
      <c r="A81" s="36">
        <f t="shared" si="24"/>
        <v>72</v>
      </c>
      <c r="B81" s="37" t="str">
        <f t="shared" si="33"/>
        <v>SPITAL JUDETEAN BAIA MARE</v>
      </c>
      <c r="C81" s="38"/>
      <c r="D81" s="38">
        <v>559</v>
      </c>
      <c r="E81" s="39" t="s">
        <v>56</v>
      </c>
      <c r="F81" s="40">
        <v>227.73</v>
      </c>
      <c r="G81" s="41"/>
      <c r="H81" s="42"/>
      <c r="I81" s="41"/>
      <c r="J81" s="60">
        <f t="shared" si="25"/>
        <v>227.73</v>
      </c>
      <c r="L81" s="56">
        <f t="shared" si="22"/>
        <v>227.73</v>
      </c>
      <c r="N81" s="61">
        <f t="shared" si="34"/>
        <v>72</v>
      </c>
      <c r="O81" s="62" t="s">
        <v>30</v>
      </c>
      <c r="P81" s="63" t="s">
        <v>32</v>
      </c>
      <c r="Q81" s="63" t="s">
        <v>32</v>
      </c>
      <c r="R81" s="78" t="s">
        <v>33</v>
      </c>
      <c r="S81" s="79" t="s">
        <v>34</v>
      </c>
      <c r="T81" s="80">
        <f t="shared" si="26"/>
        <v>559</v>
      </c>
      <c r="U81" s="81" t="str">
        <f t="shared" si="27"/>
        <v>20,10,2016</v>
      </c>
      <c r="V81" s="82">
        <f t="shared" si="28"/>
        <v>227.73</v>
      </c>
      <c r="W81" s="83">
        <f t="shared" si="29"/>
        <v>227.73</v>
      </c>
      <c r="X81" s="83">
        <f t="shared" si="30"/>
        <v>0</v>
      </c>
      <c r="Y81" s="83">
        <f t="shared" si="31"/>
        <v>0</v>
      </c>
      <c r="Z81" s="86">
        <f t="shared" si="32"/>
        <v>227.73</v>
      </c>
    </row>
    <row r="82" spans="1:26" s="4" customFormat="1" ht="12.75">
      <c r="A82" s="36">
        <f t="shared" si="24"/>
        <v>73</v>
      </c>
      <c r="B82" s="37" t="str">
        <f t="shared" si="33"/>
        <v>SPITAL JUDETEAN BAIA MARE</v>
      </c>
      <c r="C82" s="38"/>
      <c r="D82" s="38">
        <v>701460031</v>
      </c>
      <c r="E82" s="39" t="s">
        <v>56</v>
      </c>
      <c r="F82" s="40">
        <v>417.26</v>
      </c>
      <c r="G82" s="41"/>
      <c r="H82" s="42"/>
      <c r="I82" s="41"/>
      <c r="J82" s="60">
        <f t="shared" si="25"/>
        <v>417.26</v>
      </c>
      <c r="L82" s="56">
        <f t="shared" si="22"/>
        <v>417.26</v>
      </c>
      <c r="N82" s="61">
        <f t="shared" si="34"/>
        <v>73</v>
      </c>
      <c r="O82" s="62" t="s">
        <v>30</v>
      </c>
      <c r="P82" s="63" t="s">
        <v>32</v>
      </c>
      <c r="Q82" s="63" t="s">
        <v>32</v>
      </c>
      <c r="R82" s="78" t="s">
        <v>33</v>
      </c>
      <c r="S82" s="79" t="s">
        <v>34</v>
      </c>
      <c r="T82" s="80">
        <f t="shared" si="26"/>
        <v>701460031</v>
      </c>
      <c r="U82" s="81" t="str">
        <f t="shared" si="27"/>
        <v>20,10,2016</v>
      </c>
      <c r="V82" s="82">
        <f t="shared" si="28"/>
        <v>417.26</v>
      </c>
      <c r="W82" s="83">
        <f t="shared" si="29"/>
        <v>417.26</v>
      </c>
      <c r="X82" s="83">
        <f t="shared" si="30"/>
        <v>0</v>
      </c>
      <c r="Y82" s="83">
        <f t="shared" si="31"/>
        <v>0</v>
      </c>
      <c r="Z82" s="86">
        <f t="shared" si="32"/>
        <v>417.26</v>
      </c>
    </row>
    <row r="83" spans="1:26" s="4" customFormat="1" ht="12.75">
      <c r="A83" s="36">
        <v>74</v>
      </c>
      <c r="B83" s="37" t="str">
        <f t="shared" si="33"/>
        <v>SPITAL JUDETEAN BAIA MARE</v>
      </c>
      <c r="C83" s="38"/>
      <c r="D83" s="38">
        <v>54</v>
      </c>
      <c r="E83" s="39" t="s">
        <v>56</v>
      </c>
      <c r="F83" s="40">
        <v>149.68</v>
      </c>
      <c r="G83" s="41"/>
      <c r="H83" s="42"/>
      <c r="I83" s="41"/>
      <c r="J83" s="60">
        <f t="shared" si="25"/>
        <v>149.68</v>
      </c>
      <c r="L83" s="56">
        <f t="shared" si="22"/>
        <v>149.68</v>
      </c>
      <c r="N83" s="61">
        <f t="shared" si="34"/>
        <v>74</v>
      </c>
      <c r="O83" s="62" t="s">
        <v>30</v>
      </c>
      <c r="P83" s="63" t="s">
        <v>32</v>
      </c>
      <c r="Q83" s="63" t="s">
        <v>32</v>
      </c>
      <c r="R83" s="78" t="s">
        <v>33</v>
      </c>
      <c r="S83" s="79" t="s">
        <v>34</v>
      </c>
      <c r="T83" s="80">
        <f t="shared" si="26"/>
        <v>54</v>
      </c>
      <c r="U83" s="81" t="str">
        <f t="shared" si="27"/>
        <v>20,10,2016</v>
      </c>
      <c r="V83" s="82">
        <f t="shared" si="28"/>
        <v>149.68</v>
      </c>
      <c r="W83" s="83">
        <f t="shared" si="29"/>
        <v>149.68</v>
      </c>
      <c r="X83" s="83">
        <f t="shared" si="30"/>
        <v>0</v>
      </c>
      <c r="Y83" s="83">
        <f t="shared" si="31"/>
        <v>0</v>
      </c>
      <c r="Z83" s="86">
        <f t="shared" si="32"/>
        <v>149.68</v>
      </c>
    </row>
    <row r="84" spans="1:26" s="4" customFormat="1" ht="12.75">
      <c r="A84" s="36">
        <v>75</v>
      </c>
      <c r="B84" s="37" t="s">
        <v>30</v>
      </c>
      <c r="C84" s="38"/>
      <c r="D84" s="38">
        <v>28</v>
      </c>
      <c r="E84" s="39" t="s">
        <v>56</v>
      </c>
      <c r="F84" s="40">
        <v>283.91</v>
      </c>
      <c r="G84" s="41"/>
      <c r="H84" s="42">
        <v>52.7</v>
      </c>
      <c r="I84" s="41"/>
      <c r="J84" s="60">
        <f t="shared" si="25"/>
        <v>231.21000000000004</v>
      </c>
      <c r="L84" s="56">
        <v>231.21</v>
      </c>
      <c r="N84" s="61">
        <v>75</v>
      </c>
      <c r="O84" s="62" t="s">
        <v>30</v>
      </c>
      <c r="P84" s="63" t="s">
        <v>32</v>
      </c>
      <c r="Q84" s="63" t="s">
        <v>32</v>
      </c>
      <c r="R84" s="78" t="s">
        <v>33</v>
      </c>
      <c r="S84" s="79" t="s">
        <v>34</v>
      </c>
      <c r="T84" s="80">
        <v>0</v>
      </c>
      <c r="U84" s="167">
        <v>0</v>
      </c>
      <c r="V84" s="82">
        <f t="shared" si="28"/>
        <v>283.91</v>
      </c>
      <c r="W84" s="83">
        <f t="shared" si="29"/>
        <v>283.91</v>
      </c>
      <c r="X84" s="83">
        <f t="shared" si="30"/>
        <v>0</v>
      </c>
      <c r="Y84" s="83">
        <f t="shared" si="31"/>
        <v>52.7</v>
      </c>
      <c r="Z84" s="86">
        <f t="shared" si="32"/>
        <v>231.21000000000004</v>
      </c>
    </row>
    <row r="85" spans="1:26" s="4" customFormat="1" ht="12.75">
      <c r="A85" s="36">
        <v>76</v>
      </c>
      <c r="B85" s="37" t="s">
        <v>30</v>
      </c>
      <c r="C85" s="38"/>
      <c r="D85" s="38"/>
      <c r="E85" s="39"/>
      <c r="F85" s="40"/>
      <c r="G85" s="41"/>
      <c r="H85" s="42"/>
      <c r="I85" s="41"/>
      <c r="J85" s="60">
        <f t="shared" si="25"/>
        <v>0</v>
      </c>
      <c r="L85" s="56">
        <v>202.07</v>
      </c>
      <c r="N85" s="61">
        <f aca="true" t="shared" si="35" ref="N85:N97">N84+1</f>
        <v>76</v>
      </c>
      <c r="O85" s="62" t="s">
        <v>30</v>
      </c>
      <c r="P85" s="63" t="s">
        <v>32</v>
      </c>
      <c r="Q85" s="63" t="s">
        <v>32</v>
      </c>
      <c r="R85" s="78" t="s">
        <v>33</v>
      </c>
      <c r="S85" s="79" t="s">
        <v>34</v>
      </c>
      <c r="T85" s="80">
        <v>0</v>
      </c>
      <c r="U85" s="167">
        <v>0</v>
      </c>
      <c r="V85" s="82">
        <f t="shared" si="28"/>
        <v>0</v>
      </c>
      <c r="W85" s="83">
        <f t="shared" si="29"/>
        <v>0</v>
      </c>
      <c r="X85" s="83">
        <f t="shared" si="30"/>
        <v>0</v>
      </c>
      <c r="Y85" s="83">
        <f t="shared" si="31"/>
        <v>0</v>
      </c>
      <c r="Z85" s="86">
        <f t="shared" si="32"/>
        <v>0</v>
      </c>
    </row>
    <row r="86" spans="1:26" s="4" customFormat="1" ht="12.75">
      <c r="A86" s="36">
        <v>77</v>
      </c>
      <c r="B86" s="37" t="s">
        <v>30</v>
      </c>
      <c r="C86" s="38"/>
      <c r="D86" s="38"/>
      <c r="E86" s="39"/>
      <c r="F86" s="40"/>
      <c r="G86" s="41"/>
      <c r="H86" s="42"/>
      <c r="I86" s="41"/>
      <c r="J86" s="60">
        <f t="shared" si="25"/>
        <v>0</v>
      </c>
      <c r="L86" s="56">
        <v>71.98</v>
      </c>
      <c r="N86" s="61">
        <f t="shared" si="35"/>
        <v>77</v>
      </c>
      <c r="O86" s="62" t="s">
        <v>30</v>
      </c>
      <c r="P86" s="63" t="s">
        <v>32</v>
      </c>
      <c r="Q86" s="63" t="s">
        <v>32</v>
      </c>
      <c r="R86" s="78" t="s">
        <v>33</v>
      </c>
      <c r="S86" s="79" t="s">
        <v>34</v>
      </c>
      <c r="T86" s="80">
        <v>0</v>
      </c>
      <c r="U86" s="167">
        <v>0</v>
      </c>
      <c r="V86" s="82">
        <f t="shared" si="28"/>
        <v>0</v>
      </c>
      <c r="W86" s="83">
        <f t="shared" si="29"/>
        <v>0</v>
      </c>
      <c r="X86" s="83">
        <f t="shared" si="30"/>
        <v>0</v>
      </c>
      <c r="Y86" s="83">
        <f t="shared" si="31"/>
        <v>0</v>
      </c>
      <c r="Z86" s="86">
        <f t="shared" si="32"/>
        <v>0</v>
      </c>
    </row>
    <row r="87" spans="1:26" s="4" customFormat="1" ht="12.75">
      <c r="A87" s="36">
        <v>78</v>
      </c>
      <c r="B87" s="37" t="s">
        <v>30</v>
      </c>
      <c r="C87" s="38"/>
      <c r="D87" s="38"/>
      <c r="E87" s="39"/>
      <c r="F87" s="40"/>
      <c r="G87" s="41"/>
      <c r="H87" s="42"/>
      <c r="I87" s="41"/>
      <c r="J87" s="60">
        <f t="shared" si="25"/>
        <v>0</v>
      </c>
      <c r="L87" s="56">
        <v>92.25</v>
      </c>
      <c r="N87" s="61">
        <f t="shared" si="35"/>
        <v>78</v>
      </c>
      <c r="O87" s="62" t="s">
        <v>30</v>
      </c>
      <c r="P87" s="63" t="s">
        <v>32</v>
      </c>
      <c r="Q87" s="63" t="s">
        <v>32</v>
      </c>
      <c r="R87" s="78" t="s">
        <v>33</v>
      </c>
      <c r="S87" s="79" t="s">
        <v>34</v>
      </c>
      <c r="T87" s="80">
        <v>0</v>
      </c>
      <c r="U87" s="167">
        <v>0</v>
      </c>
      <c r="V87" s="82">
        <f t="shared" si="28"/>
        <v>0</v>
      </c>
      <c r="W87" s="83">
        <f t="shared" si="29"/>
        <v>0</v>
      </c>
      <c r="X87" s="83">
        <f t="shared" si="30"/>
        <v>0</v>
      </c>
      <c r="Y87" s="83">
        <f t="shared" si="31"/>
        <v>0</v>
      </c>
      <c r="Z87" s="86">
        <f t="shared" si="32"/>
        <v>0</v>
      </c>
    </row>
    <row r="88" spans="1:26" s="4" customFormat="1" ht="12.75">
      <c r="A88" s="36">
        <v>79</v>
      </c>
      <c r="B88" s="37" t="str">
        <f aca="true" t="shared" si="36" ref="B88:B97">O88</f>
        <v>SPITAL JUDETEAN BAIA MARE</v>
      </c>
      <c r="C88" s="38"/>
      <c r="D88" s="38"/>
      <c r="E88" s="39"/>
      <c r="F88" s="40"/>
      <c r="G88" s="41"/>
      <c r="H88" s="42"/>
      <c r="I88" s="41"/>
      <c r="J88" s="60">
        <f t="shared" si="25"/>
        <v>0</v>
      </c>
      <c r="L88" s="56">
        <v>142.45</v>
      </c>
      <c r="N88" s="61">
        <f t="shared" si="35"/>
        <v>79</v>
      </c>
      <c r="O88" s="62" t="s">
        <v>30</v>
      </c>
      <c r="P88" s="63" t="s">
        <v>32</v>
      </c>
      <c r="Q88" s="63" t="s">
        <v>32</v>
      </c>
      <c r="R88" s="78" t="s">
        <v>33</v>
      </c>
      <c r="S88" s="79" t="s">
        <v>34</v>
      </c>
      <c r="T88" s="80">
        <f aca="true" t="shared" si="37" ref="T88:T95">D88</f>
        <v>0</v>
      </c>
      <c r="U88" s="81" t="str">
        <f aca="true" t="shared" si="38" ref="U88:U95">IF(E88=0,"0",E88)</f>
        <v>0</v>
      </c>
      <c r="V88" s="82">
        <f t="shared" si="28"/>
        <v>0</v>
      </c>
      <c r="W88" s="83">
        <f t="shared" si="29"/>
        <v>0</v>
      </c>
      <c r="X88" s="83">
        <f t="shared" si="30"/>
        <v>0</v>
      </c>
      <c r="Y88" s="83">
        <f t="shared" si="31"/>
        <v>0</v>
      </c>
      <c r="Z88" s="86">
        <f t="shared" si="32"/>
        <v>0</v>
      </c>
    </row>
    <row r="89" spans="1:26" s="5" customFormat="1" ht="13.5">
      <c r="A89" s="36">
        <f aca="true" t="shared" si="39" ref="A89:A97">A88+1</f>
        <v>80</v>
      </c>
      <c r="B89" s="87" t="str">
        <f t="shared" si="36"/>
        <v>TOTAL SPITAL JUDETEAN BAIA MARE</v>
      </c>
      <c r="C89" s="88"/>
      <c r="D89" s="88"/>
      <c r="E89" s="89"/>
      <c r="F89" s="90">
        <f aca="true" t="shared" si="40" ref="F89:J89">SUM(F10:F88)</f>
        <v>8751.750000000002</v>
      </c>
      <c r="G89" s="90">
        <f t="shared" si="40"/>
        <v>0</v>
      </c>
      <c r="H89" s="90">
        <f t="shared" si="40"/>
        <v>52.7</v>
      </c>
      <c r="I89" s="90">
        <f t="shared" si="40"/>
        <v>90.34</v>
      </c>
      <c r="J89" s="127">
        <f t="shared" si="40"/>
        <v>8608.710000000003</v>
      </c>
      <c r="L89" s="56">
        <f aca="true" t="shared" si="41" ref="L89:L97">F89</f>
        <v>8751.750000000002</v>
      </c>
      <c r="N89" s="61">
        <f t="shared" si="35"/>
        <v>80</v>
      </c>
      <c r="O89" s="128" t="s">
        <v>57</v>
      </c>
      <c r="P89" s="129"/>
      <c r="Q89" s="129"/>
      <c r="R89" s="168"/>
      <c r="S89" s="169"/>
      <c r="T89" s="170"/>
      <c r="U89" s="171"/>
      <c r="V89" s="172">
        <f aca="true" t="shared" si="42" ref="V89:Z89">SUM(V10:V88)</f>
        <v>8751.750000000002</v>
      </c>
      <c r="W89" s="172">
        <f t="shared" si="42"/>
        <v>8661.410000000002</v>
      </c>
      <c r="X89" s="172">
        <f t="shared" si="42"/>
        <v>90.34</v>
      </c>
      <c r="Y89" s="172">
        <f t="shared" si="42"/>
        <v>52.7</v>
      </c>
      <c r="Z89" s="213">
        <f t="shared" si="42"/>
        <v>8608.710000000003</v>
      </c>
    </row>
    <row r="90" spans="1:26" s="4" customFormat="1" ht="14.25" customHeight="1">
      <c r="A90" s="36">
        <f t="shared" si="39"/>
        <v>81</v>
      </c>
      <c r="B90" s="37" t="s">
        <v>58</v>
      </c>
      <c r="C90" s="38" t="s">
        <v>59</v>
      </c>
      <c r="D90" s="38">
        <v>701560004</v>
      </c>
      <c r="E90" s="39" t="s">
        <v>60</v>
      </c>
      <c r="F90" s="40">
        <v>206.37</v>
      </c>
      <c r="G90" s="41"/>
      <c r="H90" s="42"/>
      <c r="I90" s="41"/>
      <c r="J90" s="60">
        <f aca="true" t="shared" si="43" ref="J90:J95">F90-G90-H90-I90</f>
        <v>206.37</v>
      </c>
      <c r="L90" s="56">
        <f t="shared" si="41"/>
        <v>206.37</v>
      </c>
      <c r="N90" s="61">
        <f t="shared" si="35"/>
        <v>81</v>
      </c>
      <c r="O90" s="130" t="s">
        <v>58</v>
      </c>
      <c r="P90" s="63" t="s">
        <v>61</v>
      </c>
      <c r="Q90" s="63" t="s">
        <v>61</v>
      </c>
      <c r="R90" s="78" t="s">
        <v>62</v>
      </c>
      <c r="S90" s="79" t="s">
        <v>63</v>
      </c>
      <c r="T90" s="80">
        <v>701560004</v>
      </c>
      <c r="U90" s="81" t="s">
        <v>60</v>
      </c>
      <c r="V90" s="82">
        <v>206.37</v>
      </c>
      <c r="W90" s="83">
        <f aca="true" t="shared" si="44" ref="W90:W95">V90-X90</f>
        <v>206.37</v>
      </c>
      <c r="X90" s="83">
        <f aca="true" t="shared" si="45" ref="X90:X95">I90</f>
        <v>0</v>
      </c>
      <c r="Y90" s="214">
        <f aca="true" t="shared" si="46" ref="Y90:Y95">G90+H90</f>
        <v>0</v>
      </c>
      <c r="Z90" s="86">
        <f aca="true" t="shared" si="47" ref="Z90:Z95">W90-Y90</f>
        <v>206.37</v>
      </c>
    </row>
    <row r="91" spans="1:26" s="4" customFormat="1" ht="14.25" customHeight="1">
      <c r="A91" s="36">
        <f t="shared" si="39"/>
        <v>82</v>
      </c>
      <c r="B91" s="37" t="s">
        <v>58</v>
      </c>
      <c r="C91" s="38"/>
      <c r="D91" s="38"/>
      <c r="E91" s="39"/>
      <c r="F91" s="40"/>
      <c r="G91" s="41"/>
      <c r="H91" s="42"/>
      <c r="I91" s="41"/>
      <c r="J91" s="60">
        <f t="shared" si="43"/>
        <v>0</v>
      </c>
      <c r="L91" s="56">
        <f t="shared" si="41"/>
        <v>0</v>
      </c>
      <c r="N91" s="61">
        <f t="shared" si="35"/>
        <v>82</v>
      </c>
      <c r="O91" s="130" t="s">
        <v>58</v>
      </c>
      <c r="P91" s="63" t="s">
        <v>61</v>
      </c>
      <c r="Q91" s="63" t="s">
        <v>61</v>
      </c>
      <c r="R91" s="78" t="s">
        <v>62</v>
      </c>
      <c r="S91" s="79" t="s">
        <v>63</v>
      </c>
      <c r="T91" s="80">
        <f t="shared" si="37"/>
        <v>0</v>
      </c>
      <c r="U91" s="81" t="str">
        <f t="shared" si="38"/>
        <v>0</v>
      </c>
      <c r="V91" s="82">
        <f aca="true" t="shared" si="48" ref="V91:V95">F91</f>
        <v>0</v>
      </c>
      <c r="W91" s="83">
        <f t="shared" si="44"/>
        <v>0</v>
      </c>
      <c r="X91" s="83">
        <f t="shared" si="45"/>
        <v>0</v>
      </c>
      <c r="Y91" s="214">
        <f t="shared" si="46"/>
        <v>0</v>
      </c>
      <c r="Z91" s="86">
        <f t="shared" si="47"/>
        <v>0</v>
      </c>
    </row>
    <row r="92" spans="1:26" s="5" customFormat="1" ht="13.5">
      <c r="A92" s="36">
        <f t="shared" si="39"/>
        <v>83</v>
      </c>
      <c r="B92" s="91" t="s">
        <v>64</v>
      </c>
      <c r="C92" s="92"/>
      <c r="D92" s="92"/>
      <c r="E92" s="93"/>
      <c r="F92" s="94">
        <f aca="true" t="shared" si="49" ref="F92:J92">SUM(F90:F91)</f>
        <v>206.37</v>
      </c>
      <c r="G92" s="94">
        <f t="shared" si="49"/>
        <v>0</v>
      </c>
      <c r="H92" s="94">
        <f t="shared" si="49"/>
        <v>0</v>
      </c>
      <c r="I92" s="94">
        <f t="shared" si="49"/>
        <v>0</v>
      </c>
      <c r="J92" s="131">
        <f t="shared" si="49"/>
        <v>206.37</v>
      </c>
      <c r="L92" s="56">
        <f t="shared" si="41"/>
        <v>206.37</v>
      </c>
      <c r="N92" s="61">
        <f t="shared" si="35"/>
        <v>83</v>
      </c>
      <c r="O92" s="132" t="s">
        <v>65</v>
      </c>
      <c r="P92" s="129"/>
      <c r="Q92" s="129"/>
      <c r="R92" s="173"/>
      <c r="S92" s="174"/>
      <c r="T92" s="170"/>
      <c r="U92" s="171"/>
      <c r="V92" s="172">
        <f aca="true" t="shared" si="50" ref="V92:Z92">SUM(V90:V91)</f>
        <v>206.37</v>
      </c>
      <c r="W92" s="172">
        <f t="shared" si="50"/>
        <v>206.37</v>
      </c>
      <c r="X92" s="172">
        <f t="shared" si="50"/>
        <v>0</v>
      </c>
      <c r="Y92" s="215">
        <f t="shared" si="50"/>
        <v>0</v>
      </c>
      <c r="Z92" s="213">
        <f t="shared" si="50"/>
        <v>206.37</v>
      </c>
    </row>
    <row r="93" spans="1:26" s="4" customFormat="1" ht="14.25" customHeight="1">
      <c r="A93" s="36">
        <f t="shared" si="39"/>
        <v>84</v>
      </c>
      <c r="B93" s="37" t="str">
        <f t="shared" si="36"/>
        <v>SPITAL PNEUMOFTIZIOLOGIE BAIA MARE</v>
      </c>
      <c r="C93" s="38" t="s">
        <v>66</v>
      </c>
      <c r="D93" s="38">
        <v>73</v>
      </c>
      <c r="E93" s="39" t="s">
        <v>67</v>
      </c>
      <c r="F93" s="40">
        <v>114.56</v>
      </c>
      <c r="G93" s="41"/>
      <c r="H93" s="42"/>
      <c r="I93" s="41"/>
      <c r="J93" s="60">
        <f t="shared" si="43"/>
        <v>114.56</v>
      </c>
      <c r="L93" s="56">
        <f t="shared" si="41"/>
        <v>114.56</v>
      </c>
      <c r="N93" s="61">
        <f t="shared" si="35"/>
        <v>84</v>
      </c>
      <c r="O93" s="130" t="s">
        <v>68</v>
      </c>
      <c r="P93" s="63" t="s">
        <v>32</v>
      </c>
      <c r="Q93" s="175" t="s">
        <v>32</v>
      </c>
      <c r="R93" s="78" t="s">
        <v>69</v>
      </c>
      <c r="S93" s="176" t="s">
        <v>70</v>
      </c>
      <c r="T93" s="80">
        <f t="shared" si="37"/>
        <v>73</v>
      </c>
      <c r="U93" s="81" t="str">
        <f t="shared" si="38"/>
        <v>15,09,2016</v>
      </c>
      <c r="V93" s="82">
        <f t="shared" si="48"/>
        <v>114.56</v>
      </c>
      <c r="W93" s="83">
        <f t="shared" si="44"/>
        <v>114.56</v>
      </c>
      <c r="X93" s="83">
        <f t="shared" si="45"/>
        <v>0</v>
      </c>
      <c r="Y93" s="214">
        <f t="shared" si="46"/>
        <v>0</v>
      </c>
      <c r="Z93" s="86">
        <f t="shared" si="47"/>
        <v>114.56</v>
      </c>
    </row>
    <row r="94" spans="1:26" s="4" customFormat="1" ht="14.25" customHeight="1">
      <c r="A94" s="36">
        <f t="shared" si="39"/>
        <v>85</v>
      </c>
      <c r="B94" s="37" t="str">
        <f t="shared" si="36"/>
        <v>SPITAL PNEUMOFTIZIOLOGIE BAIA MARE</v>
      </c>
      <c r="C94" s="38"/>
      <c r="D94" s="38">
        <v>1640</v>
      </c>
      <c r="E94" s="39" t="s">
        <v>71</v>
      </c>
      <c r="F94" s="40">
        <v>70.36</v>
      </c>
      <c r="G94" s="41"/>
      <c r="H94" s="42"/>
      <c r="I94" s="41"/>
      <c r="J94" s="60">
        <f t="shared" si="43"/>
        <v>70.36</v>
      </c>
      <c r="L94" s="56">
        <f t="shared" si="41"/>
        <v>70.36</v>
      </c>
      <c r="N94" s="61">
        <f t="shared" si="35"/>
        <v>85</v>
      </c>
      <c r="O94" s="130" t="s">
        <v>68</v>
      </c>
      <c r="P94" s="63" t="s">
        <v>32</v>
      </c>
      <c r="Q94" s="175" t="s">
        <v>32</v>
      </c>
      <c r="R94" s="78" t="s">
        <v>69</v>
      </c>
      <c r="S94" s="176" t="s">
        <v>70</v>
      </c>
      <c r="T94" s="80">
        <f t="shared" si="37"/>
        <v>1640</v>
      </c>
      <c r="U94" s="81" t="str">
        <f t="shared" si="38"/>
        <v>01,09,2016</v>
      </c>
      <c r="V94" s="82">
        <f t="shared" si="48"/>
        <v>70.36</v>
      </c>
      <c r="W94" s="83">
        <f t="shared" si="44"/>
        <v>70.36</v>
      </c>
      <c r="X94" s="83">
        <f t="shared" si="45"/>
        <v>0</v>
      </c>
      <c r="Y94" s="214">
        <f t="shared" si="46"/>
        <v>0</v>
      </c>
      <c r="Z94" s="86">
        <f t="shared" si="47"/>
        <v>70.36</v>
      </c>
    </row>
    <row r="95" spans="1:26" s="4" customFormat="1" ht="14.25" customHeight="1">
      <c r="A95" s="36">
        <f t="shared" si="39"/>
        <v>86</v>
      </c>
      <c r="B95" s="37" t="str">
        <f t="shared" si="36"/>
        <v>SPITAL PNEUMOFTIZIOLOGIE BAIA MARE</v>
      </c>
      <c r="C95" s="38"/>
      <c r="D95" s="38"/>
      <c r="E95" s="39"/>
      <c r="F95" s="40"/>
      <c r="G95" s="41"/>
      <c r="H95" s="42"/>
      <c r="I95" s="41"/>
      <c r="J95" s="60">
        <f t="shared" si="43"/>
        <v>0</v>
      </c>
      <c r="L95" s="56">
        <f t="shared" si="41"/>
        <v>0</v>
      </c>
      <c r="N95" s="61">
        <f t="shared" si="35"/>
        <v>86</v>
      </c>
      <c r="O95" s="130" t="s">
        <v>68</v>
      </c>
      <c r="P95" s="63" t="s">
        <v>32</v>
      </c>
      <c r="Q95" s="175" t="s">
        <v>32</v>
      </c>
      <c r="R95" s="78" t="s">
        <v>69</v>
      </c>
      <c r="S95" s="176" t="s">
        <v>70</v>
      </c>
      <c r="T95" s="80">
        <f t="shared" si="37"/>
        <v>0</v>
      </c>
      <c r="U95" s="81" t="str">
        <f t="shared" si="38"/>
        <v>0</v>
      </c>
      <c r="V95" s="82">
        <f t="shared" si="48"/>
        <v>0</v>
      </c>
      <c r="W95" s="83">
        <f t="shared" si="44"/>
        <v>0</v>
      </c>
      <c r="X95" s="83">
        <f t="shared" si="45"/>
        <v>0</v>
      </c>
      <c r="Y95" s="214">
        <f t="shared" si="46"/>
        <v>0</v>
      </c>
      <c r="Z95" s="86">
        <f t="shared" si="47"/>
        <v>0</v>
      </c>
    </row>
    <row r="96" spans="1:26" s="5" customFormat="1" ht="13.5">
      <c r="A96" s="95">
        <f t="shared" si="39"/>
        <v>87</v>
      </c>
      <c r="B96" s="96" t="str">
        <f t="shared" si="36"/>
        <v>TOTAL SPITAL PNEUMOFTIZIOLOGIE</v>
      </c>
      <c r="C96" s="97"/>
      <c r="D96" s="97"/>
      <c r="E96" s="98"/>
      <c r="F96" s="99">
        <f aca="true" t="shared" si="51" ref="F96:J96">SUM(F93:F95)</f>
        <v>184.92000000000002</v>
      </c>
      <c r="G96" s="99">
        <f t="shared" si="51"/>
        <v>0</v>
      </c>
      <c r="H96" s="99">
        <f t="shared" si="51"/>
        <v>0</v>
      </c>
      <c r="I96" s="99">
        <f t="shared" si="51"/>
        <v>0</v>
      </c>
      <c r="J96" s="133">
        <f t="shared" si="51"/>
        <v>184.92000000000002</v>
      </c>
      <c r="L96" s="56">
        <f t="shared" si="41"/>
        <v>184.92000000000002</v>
      </c>
      <c r="N96" s="61">
        <f t="shared" si="35"/>
        <v>87</v>
      </c>
      <c r="O96" s="132" t="s">
        <v>72</v>
      </c>
      <c r="P96" s="129"/>
      <c r="Q96" s="129"/>
      <c r="R96" s="177"/>
      <c r="S96" s="174"/>
      <c r="T96" s="170"/>
      <c r="U96" s="171"/>
      <c r="V96" s="172">
        <f aca="true" t="shared" si="52" ref="V96:Z96">SUM(V93:V95)</f>
        <v>184.92000000000002</v>
      </c>
      <c r="W96" s="172">
        <f t="shared" si="52"/>
        <v>184.92000000000002</v>
      </c>
      <c r="X96" s="172">
        <f t="shared" si="52"/>
        <v>0</v>
      </c>
      <c r="Y96" s="215">
        <f t="shared" si="52"/>
        <v>0</v>
      </c>
      <c r="Z96" s="213">
        <f t="shared" si="52"/>
        <v>184.92000000000002</v>
      </c>
    </row>
    <row r="97" spans="1:26" s="6" customFormat="1" ht="13.5">
      <c r="A97" s="100">
        <f t="shared" si="39"/>
        <v>88</v>
      </c>
      <c r="B97" s="101" t="str">
        <f t="shared" si="36"/>
        <v>TOTAL</v>
      </c>
      <c r="C97" s="102"/>
      <c r="D97" s="102"/>
      <c r="E97" s="103"/>
      <c r="F97" s="104">
        <f aca="true" t="shared" si="53" ref="F97:J97">SUM(F10:F96)/2</f>
        <v>9143.04</v>
      </c>
      <c r="G97" s="104">
        <f t="shared" si="53"/>
        <v>0</v>
      </c>
      <c r="H97" s="104">
        <f t="shared" si="53"/>
        <v>52.7</v>
      </c>
      <c r="I97" s="104">
        <f t="shared" si="53"/>
        <v>90.34</v>
      </c>
      <c r="J97" s="134">
        <f t="shared" si="53"/>
        <v>9000.000000000002</v>
      </c>
      <c r="L97" s="56">
        <f t="shared" si="41"/>
        <v>9143.04</v>
      </c>
      <c r="N97" s="135">
        <f t="shared" si="35"/>
        <v>88</v>
      </c>
      <c r="O97" s="136" t="s">
        <v>73</v>
      </c>
      <c r="P97" s="137"/>
      <c r="Q97" s="137"/>
      <c r="R97" s="178"/>
      <c r="S97" s="178"/>
      <c r="T97" s="179"/>
      <c r="U97" s="180"/>
      <c r="V97" s="181">
        <f aca="true" t="shared" si="54" ref="V97:Z97">SUM(V10:V96)/2</f>
        <v>9143.04</v>
      </c>
      <c r="W97" s="181">
        <f t="shared" si="54"/>
        <v>9052.7</v>
      </c>
      <c r="X97" s="181">
        <f t="shared" si="54"/>
        <v>90.34</v>
      </c>
      <c r="Y97" s="216">
        <f t="shared" si="54"/>
        <v>52.7</v>
      </c>
      <c r="Z97" s="217">
        <f t="shared" si="54"/>
        <v>9000.000000000002</v>
      </c>
    </row>
    <row r="98" spans="1:26" s="6" customFormat="1" ht="12.75">
      <c r="A98" s="105"/>
      <c r="B98" s="106"/>
      <c r="C98" s="107"/>
      <c r="D98" s="107"/>
      <c r="E98" s="108"/>
      <c r="F98" s="109"/>
      <c r="G98" s="109"/>
      <c r="H98" s="109"/>
      <c r="I98" s="109"/>
      <c r="J98" s="109"/>
      <c r="L98" s="138"/>
      <c r="N98" s="139"/>
      <c r="O98" s="140"/>
      <c r="P98" s="141"/>
      <c r="Q98" s="141"/>
      <c r="R98" s="182"/>
      <c r="S98" s="182"/>
      <c r="T98" s="183"/>
      <c r="U98" s="184"/>
      <c r="V98" s="185"/>
      <c r="W98" s="185"/>
      <c r="X98" s="185"/>
      <c r="Y98" s="185"/>
      <c r="Z98" s="185"/>
    </row>
    <row r="99" spans="1:26" s="6" customFormat="1" ht="12.75">
      <c r="A99" s="105"/>
      <c r="B99" s="110"/>
      <c r="C99" s="111"/>
      <c r="D99" s="111"/>
      <c r="E99" s="111"/>
      <c r="F99" s="112"/>
      <c r="G99" s="112"/>
      <c r="H99" s="112"/>
      <c r="I99" s="112"/>
      <c r="J99" s="112"/>
      <c r="L99" s="138"/>
      <c r="N99" s="139"/>
      <c r="O99" s="140"/>
      <c r="P99" s="141"/>
      <c r="Q99" s="141"/>
      <c r="R99" s="182"/>
      <c r="S99" s="182"/>
      <c r="T99" s="186"/>
      <c r="U99" s="186"/>
      <c r="V99" s="187"/>
      <c r="W99" s="187"/>
      <c r="X99" s="187"/>
      <c r="Y99" s="187"/>
      <c r="Z99" s="187"/>
    </row>
    <row r="100" spans="1:26" s="7" customFormat="1" ht="12" hidden="1">
      <c r="A100" s="113"/>
      <c r="B100" s="114" t="s">
        <v>74</v>
      </c>
      <c r="C100" s="115" t="s">
        <v>75</v>
      </c>
      <c r="D100" s="115"/>
      <c r="F100" s="115" t="s">
        <v>76</v>
      </c>
      <c r="I100" s="142" t="s">
        <v>77</v>
      </c>
      <c r="J100" s="143"/>
      <c r="L100" s="144"/>
      <c r="N100" s="2"/>
      <c r="O100" s="50" t="s">
        <v>78</v>
      </c>
      <c r="P100" s="50"/>
      <c r="Q100" s="50"/>
      <c r="R100" s="50"/>
      <c r="S100" s="50"/>
      <c r="T100" s="50"/>
      <c r="U100" s="188"/>
      <c r="V100" s="50"/>
      <c r="W100" s="20"/>
      <c r="X100" s="2"/>
      <c r="Y100" s="2"/>
      <c r="Z100" s="2"/>
    </row>
    <row r="101" spans="2:26" s="7" customFormat="1" ht="12.75" hidden="1">
      <c r="B101" s="116" t="s">
        <v>79</v>
      </c>
      <c r="C101" s="117" t="s">
        <v>80</v>
      </c>
      <c r="D101" s="117"/>
      <c r="F101" s="114" t="s">
        <v>81</v>
      </c>
      <c r="I101" s="142" t="s">
        <v>82</v>
      </c>
      <c r="J101" s="143"/>
      <c r="L101" s="145"/>
      <c r="N101" s="2"/>
      <c r="O101" s="2"/>
      <c r="P101" s="2"/>
      <c r="Q101" s="2"/>
      <c r="R101" s="2"/>
      <c r="S101" s="2"/>
      <c r="T101" s="64"/>
      <c r="U101" s="65"/>
      <c r="V101" s="20"/>
      <c r="W101" s="20"/>
      <c r="X101" s="2"/>
      <c r="Y101" s="2"/>
      <c r="Z101" s="2"/>
    </row>
    <row r="102" spans="1:26" ht="12.75" hidden="1">
      <c r="A102" s="7"/>
      <c r="C102" s="117" t="s">
        <v>83</v>
      </c>
      <c r="D102" s="117"/>
      <c r="F102" s="118" t="s">
        <v>84</v>
      </c>
      <c r="I102" s="2"/>
      <c r="K102" s="146"/>
      <c r="L102" s="147"/>
      <c r="N102" s="2"/>
      <c r="O102" s="148" t="s">
        <v>85</v>
      </c>
      <c r="P102" s="148"/>
      <c r="Q102" s="189" t="s">
        <v>86</v>
      </c>
      <c r="R102" s="189"/>
      <c r="S102" s="189" t="s">
        <v>15</v>
      </c>
      <c r="T102" s="189"/>
      <c r="U102" s="189"/>
      <c r="V102" s="189"/>
      <c r="W102" s="189" t="s">
        <v>87</v>
      </c>
      <c r="X102" s="189"/>
      <c r="Y102" s="189"/>
      <c r="Z102" s="189"/>
    </row>
    <row r="103" spans="1:26" ht="12.75" hidden="1">
      <c r="A103" s="119"/>
      <c r="B103" s="120"/>
      <c r="C103" s="2"/>
      <c r="D103" s="2"/>
      <c r="E103" s="121"/>
      <c r="I103" s="20"/>
      <c r="K103" s="146"/>
      <c r="N103" s="2"/>
      <c r="O103" s="149" t="s">
        <v>88</v>
      </c>
      <c r="P103" s="149"/>
      <c r="Q103" s="190" t="s">
        <v>89</v>
      </c>
      <c r="R103" s="190"/>
      <c r="S103" s="191"/>
      <c r="T103" s="191"/>
      <c r="U103" s="191"/>
      <c r="V103" s="191"/>
      <c r="W103" s="190" t="s">
        <v>90</v>
      </c>
      <c r="X103" s="190"/>
      <c r="Y103" s="190"/>
      <c r="Z103" s="190"/>
    </row>
    <row r="104" spans="1:26" ht="12.75" hidden="1">
      <c r="A104" s="119"/>
      <c r="B104" s="2"/>
      <c r="C104" s="2"/>
      <c r="D104" s="2"/>
      <c r="E104" s="20"/>
      <c r="I104" s="150"/>
      <c r="N104" s="2"/>
      <c r="O104" s="151"/>
      <c r="P104" s="152"/>
      <c r="Q104" s="151"/>
      <c r="R104" s="152"/>
      <c r="S104" s="151"/>
      <c r="T104" s="152"/>
      <c r="U104" s="192"/>
      <c r="V104" s="193"/>
      <c r="W104" s="152"/>
      <c r="X104" s="152"/>
      <c r="Y104" s="218"/>
      <c r="Z104" s="219"/>
    </row>
    <row r="105" spans="1:26" ht="12.75" hidden="1">
      <c r="A105" s="119"/>
      <c r="B105" s="2"/>
      <c r="C105" s="2"/>
      <c r="D105" s="2"/>
      <c r="E105" s="20"/>
      <c r="I105" s="153"/>
      <c r="K105" s="154"/>
      <c r="N105" s="2"/>
      <c r="O105" s="155"/>
      <c r="P105" s="156"/>
      <c r="Q105" s="155"/>
      <c r="R105" s="156"/>
      <c r="S105" s="155"/>
      <c r="T105" s="156"/>
      <c r="U105" s="194"/>
      <c r="V105" s="195"/>
      <c r="W105" s="156"/>
      <c r="X105" s="156"/>
      <c r="Y105" s="220"/>
      <c r="Z105" s="221"/>
    </row>
    <row r="106" spans="1:26" ht="12.75" hidden="1">
      <c r="A106" s="119"/>
      <c r="B106" s="2"/>
      <c r="C106" s="2"/>
      <c r="D106" s="2"/>
      <c r="E106" s="19"/>
      <c r="F106" s="121"/>
      <c r="I106" s="153"/>
      <c r="N106" s="2"/>
      <c r="O106" s="2"/>
      <c r="P106" s="2"/>
      <c r="Q106" s="2"/>
      <c r="R106" s="2"/>
      <c r="S106" s="2"/>
      <c r="T106" s="64"/>
      <c r="U106" s="65"/>
      <c r="V106" s="20"/>
      <c r="W106" s="20"/>
      <c r="X106" s="2"/>
      <c r="Y106" s="2"/>
      <c r="Z106" s="2"/>
    </row>
    <row r="107" spans="1:26" ht="12.75" hidden="1">
      <c r="A107" s="119"/>
      <c r="B107" s="122"/>
      <c r="C107" s="123"/>
      <c r="D107" s="123"/>
      <c r="E107" s="124"/>
      <c r="F107" s="121"/>
      <c r="I107" s="153"/>
      <c r="N107" s="50"/>
      <c r="O107" s="157" t="s">
        <v>91</v>
      </c>
      <c r="P107" s="3"/>
      <c r="R107" s="157" t="s">
        <v>92</v>
      </c>
      <c r="T107" s="3"/>
      <c r="U107" s="157" t="s">
        <v>93</v>
      </c>
      <c r="V107" s="3"/>
      <c r="X107" s="157" t="s">
        <v>94</v>
      </c>
      <c r="Y107" s="146"/>
      <c r="Z107" s="18"/>
    </row>
    <row r="108" spans="9:26" ht="12.75" hidden="1">
      <c r="I108" s="126" t="s">
        <v>95</v>
      </c>
      <c r="N108" s="50"/>
      <c r="O108" s="146"/>
      <c r="P108" s="146"/>
      <c r="R108" s="146"/>
      <c r="T108" s="196"/>
      <c r="U108" s="146"/>
      <c r="V108" s="197"/>
      <c r="Y108" s="146"/>
      <c r="Z108" s="50"/>
    </row>
    <row r="109" spans="9:26" ht="12.75" hidden="1">
      <c r="I109" s="158" t="s">
        <v>96</v>
      </c>
      <c r="N109" s="50"/>
      <c r="O109" s="159" t="s">
        <v>27</v>
      </c>
      <c r="P109" s="159"/>
      <c r="R109" s="198" t="s">
        <v>27</v>
      </c>
      <c r="T109" s="199"/>
      <c r="U109" s="159" t="s">
        <v>27</v>
      </c>
      <c r="V109" s="200"/>
      <c r="W109" s="198"/>
      <c r="Y109" s="146"/>
      <c r="Z109" s="50"/>
    </row>
    <row r="110" spans="10:26" ht="12.75" hidden="1">
      <c r="J110" s="160"/>
      <c r="N110" s="50"/>
      <c r="O110" s="159" t="s">
        <v>97</v>
      </c>
      <c r="P110" s="159"/>
      <c r="R110" s="198" t="s">
        <v>97</v>
      </c>
      <c r="T110" s="198"/>
      <c r="U110" s="159" t="s">
        <v>97</v>
      </c>
      <c r="V110" s="200"/>
      <c r="W110" s="159"/>
      <c r="X110" s="201" t="s">
        <v>98</v>
      </c>
      <c r="Y110" s="146"/>
      <c r="Z110" s="50"/>
    </row>
    <row r="111" spans="2:26" ht="12.75" hidden="1">
      <c r="B111" s="125"/>
      <c r="I111" s="121"/>
      <c r="J111" s="161"/>
      <c r="N111" s="50"/>
      <c r="O111" s="159" t="s">
        <v>99</v>
      </c>
      <c r="P111" s="159"/>
      <c r="R111" s="198" t="s">
        <v>100</v>
      </c>
      <c r="T111" s="199"/>
      <c r="U111" s="159" t="s">
        <v>101</v>
      </c>
      <c r="V111" s="200"/>
      <c r="W111" s="200"/>
      <c r="X111" s="202" t="s">
        <v>102</v>
      </c>
      <c r="Y111" s="146"/>
      <c r="Z111" s="50"/>
    </row>
    <row r="112" spans="2:26" ht="12.75" hidden="1">
      <c r="B112" s="125"/>
      <c r="N112" s="50"/>
      <c r="O112" s="159"/>
      <c r="P112" s="159"/>
      <c r="R112" s="198"/>
      <c r="T112" s="199"/>
      <c r="U112" s="159"/>
      <c r="V112" s="200"/>
      <c r="W112" s="200"/>
      <c r="X112" s="159"/>
      <c r="Y112" s="146"/>
      <c r="Z112" s="50"/>
    </row>
    <row r="113" spans="2:26" ht="12.75" hidden="1">
      <c r="B113" s="125"/>
      <c r="I113" s="162" t="s">
        <v>103</v>
      </c>
      <c r="J113" s="163" t="str">
        <f>IF(J97=J114,"OK","ATENŢIE")</f>
        <v>OK</v>
      </c>
      <c r="N113" s="50"/>
      <c r="O113" s="159"/>
      <c r="P113" s="159"/>
      <c r="R113" s="198"/>
      <c r="T113" s="199"/>
      <c r="U113" s="159"/>
      <c r="V113" s="200"/>
      <c r="W113" s="200"/>
      <c r="X113" s="159"/>
      <c r="Y113" s="146"/>
      <c r="Z113" s="50"/>
    </row>
    <row r="114" spans="2:26" ht="12.75" hidden="1">
      <c r="B114" s="125"/>
      <c r="I114" s="162"/>
      <c r="J114" s="164">
        <f>F97-G97-H97-I97</f>
        <v>9000</v>
      </c>
      <c r="N114" s="50"/>
      <c r="P114" s="159"/>
      <c r="R114" s="198"/>
      <c r="T114" s="199"/>
      <c r="U114" s="159"/>
      <c r="V114" s="200"/>
      <c r="W114" s="200"/>
      <c r="X114" s="159"/>
      <c r="Y114" s="146"/>
      <c r="Z114" s="50"/>
    </row>
    <row r="115" spans="2:26" ht="12.75" hidden="1">
      <c r="B115" s="125"/>
      <c r="N115" s="50"/>
      <c r="P115" s="159"/>
      <c r="R115" s="198"/>
      <c r="T115" s="199"/>
      <c r="U115" s="159"/>
      <c r="V115" s="200"/>
      <c r="W115" s="200"/>
      <c r="X115" s="159"/>
      <c r="Y115" s="146"/>
      <c r="Z115" s="50"/>
    </row>
    <row r="116" spans="2:26" ht="12.75">
      <c r="B116" s="120"/>
      <c r="N116" s="50"/>
      <c r="O116" s="165" t="s">
        <v>104</v>
      </c>
      <c r="P116" s="146"/>
      <c r="Q116" s="146"/>
      <c r="R116" s="146"/>
      <c r="S116" s="146"/>
      <c r="T116" s="196"/>
      <c r="U116" s="203"/>
      <c r="V116" s="197"/>
      <c r="W116" s="197"/>
      <c r="X116" s="146"/>
      <c r="Y116" s="146"/>
      <c r="Z116" s="50"/>
    </row>
    <row r="117" spans="2:26" ht="12.75">
      <c r="B117" s="126"/>
      <c r="N117" s="50"/>
      <c r="O117" s="159" t="s">
        <v>105</v>
      </c>
      <c r="P117" s="146"/>
      <c r="Q117" s="146"/>
      <c r="R117" s="146"/>
      <c r="S117" s="146"/>
      <c r="T117" s="196"/>
      <c r="Z117" s="2"/>
    </row>
    <row r="118" spans="2:26" ht="12.75">
      <c r="B118" s="10"/>
      <c r="N118" s="50"/>
      <c r="O118" s="159" t="s">
        <v>106</v>
      </c>
      <c r="P118" s="146"/>
      <c r="Q118" s="146"/>
      <c r="R118" s="146"/>
      <c r="S118" s="146"/>
      <c r="T118" s="196"/>
      <c r="Z118" s="2"/>
    </row>
    <row r="119" spans="2:20" ht="12.75">
      <c r="B119" s="10"/>
      <c r="N119" s="146"/>
      <c r="P119" s="146"/>
      <c r="Q119" s="146"/>
      <c r="R119" s="146"/>
      <c r="S119" s="146"/>
      <c r="T119" s="196"/>
    </row>
    <row r="120" spans="2:20" ht="12.75">
      <c r="B120" s="10"/>
      <c r="N120" s="166"/>
      <c r="P120" s="166"/>
      <c r="Q120" s="166"/>
      <c r="R120" s="166"/>
      <c r="S120" s="166"/>
      <c r="T120" s="204"/>
    </row>
    <row r="121" spans="2:26" ht="12.75">
      <c r="B121" s="121"/>
      <c r="N121" s="166"/>
      <c r="P121" s="166"/>
      <c r="Q121" s="166"/>
      <c r="R121" s="166"/>
      <c r="S121" s="166"/>
      <c r="T121" s="204"/>
      <c r="U121" s="205" t="s">
        <v>103</v>
      </c>
      <c r="V121" s="206" t="str">
        <f aca="true" t="shared" si="55" ref="V121:Z121">IF(V97=V122,"OK","ATENŢIE")</f>
        <v>OK</v>
      </c>
      <c r="W121" s="206" t="str">
        <f t="shared" si="55"/>
        <v>OK</v>
      </c>
      <c r="X121" s="207"/>
      <c r="Y121" s="206" t="str">
        <f t="shared" si="55"/>
        <v>OK</v>
      </c>
      <c r="Z121" s="206" t="str">
        <f t="shared" si="55"/>
        <v>OK</v>
      </c>
    </row>
    <row r="122" spans="2:26" ht="12.75">
      <c r="B122" s="121"/>
      <c r="N122" s="7"/>
      <c r="P122" s="7"/>
      <c r="Q122" s="7"/>
      <c r="R122" s="7"/>
      <c r="S122" s="7"/>
      <c r="T122" s="208"/>
      <c r="U122" s="205"/>
      <c r="V122" s="209">
        <f>F97</f>
        <v>9143.04</v>
      </c>
      <c r="W122" s="210">
        <f>F97-I97</f>
        <v>9052.7</v>
      </c>
      <c r="X122" s="207"/>
      <c r="Y122" s="210">
        <f>G97+H97</f>
        <v>52.7</v>
      </c>
      <c r="Z122" s="210">
        <f>J97</f>
        <v>9000.000000000002</v>
      </c>
    </row>
    <row r="123" spans="14:25" ht="12.75">
      <c r="N123" s="7"/>
      <c r="O123" s="7"/>
      <c r="P123" s="7"/>
      <c r="Q123" s="7"/>
      <c r="R123" s="7"/>
      <c r="S123" s="7"/>
      <c r="T123" s="208"/>
      <c r="Y123" s="146"/>
    </row>
    <row r="124" spans="14:26" ht="12.75">
      <c r="N124" s="7"/>
      <c r="O124" s="7"/>
      <c r="P124" s="7"/>
      <c r="Q124" s="7"/>
      <c r="R124" s="7"/>
      <c r="S124" s="7"/>
      <c r="T124" s="208"/>
      <c r="U124" s="211"/>
      <c r="V124" s="166"/>
      <c r="W124" s="166"/>
      <c r="X124" s="166"/>
      <c r="Y124" s="166"/>
      <c r="Z124" s="222" t="str">
        <f>IF(Z97=Z125,"OK","ATENŢIE")</f>
        <v>OK</v>
      </c>
    </row>
    <row r="125" spans="21:26" ht="12.75">
      <c r="U125" s="211"/>
      <c r="V125" s="212"/>
      <c r="W125" s="212"/>
      <c r="X125" s="166"/>
      <c r="Y125" s="166"/>
      <c r="Z125" s="223">
        <f>W97-Y97</f>
        <v>9000</v>
      </c>
    </row>
    <row r="132" spans="5:23" ht="12.75">
      <c r="E132" s="8"/>
      <c r="F132" s="8"/>
      <c r="G132" s="8"/>
      <c r="H132" s="8"/>
      <c r="I132" s="8"/>
      <c r="J132" s="8"/>
      <c r="L132" s="8"/>
      <c r="T132" s="8"/>
      <c r="U132" s="8"/>
      <c r="V132" s="8"/>
      <c r="W132" s="8"/>
    </row>
    <row r="133" spans="5:23" ht="12.75">
      <c r="E133" s="8"/>
      <c r="F133" s="8"/>
      <c r="G133" s="8"/>
      <c r="H133" s="8"/>
      <c r="I133" s="8"/>
      <c r="J133" s="8"/>
      <c r="L133" s="8"/>
      <c r="T133" s="8"/>
      <c r="U133" s="8"/>
      <c r="V133" s="8"/>
      <c r="W133" s="8"/>
    </row>
  </sheetData>
  <sheetProtection/>
  <mergeCells count="37">
    <mergeCell ref="N3:P3"/>
    <mergeCell ref="N4:Z4"/>
    <mergeCell ref="D8:F8"/>
    <mergeCell ref="T8:V8"/>
    <mergeCell ref="C100:D100"/>
    <mergeCell ref="C101:D101"/>
    <mergeCell ref="C102:D102"/>
    <mergeCell ref="O102:P102"/>
    <mergeCell ref="Q102:R102"/>
    <mergeCell ref="S102:V102"/>
    <mergeCell ref="W102:Z102"/>
    <mergeCell ref="O103:P103"/>
    <mergeCell ref="Q103:R103"/>
    <mergeCell ref="S103:V103"/>
    <mergeCell ref="W103:Z103"/>
    <mergeCell ref="A8:A9"/>
    <mergeCell ref="B8:B9"/>
    <mergeCell ref="C8:C9"/>
    <mergeCell ref="G8:G9"/>
    <mergeCell ref="H8:H9"/>
    <mergeCell ref="I8:I9"/>
    <mergeCell ref="I113:I114"/>
    <mergeCell ref="J8:J9"/>
    <mergeCell ref="L8:L9"/>
    <mergeCell ref="N8:N9"/>
    <mergeCell ref="O8:O9"/>
    <mergeCell ref="P8:P9"/>
    <mergeCell ref="Q8:Q9"/>
    <mergeCell ref="R8:R9"/>
    <mergeCell ref="S8:S9"/>
    <mergeCell ref="U121:U122"/>
    <mergeCell ref="W8:W9"/>
    <mergeCell ref="X8:X9"/>
    <mergeCell ref="X121:X122"/>
    <mergeCell ref="Y8:Y9"/>
    <mergeCell ref="Z8:Z9"/>
    <mergeCell ref="A5:J6"/>
  </mergeCells>
  <printOptions horizontalCentered="1"/>
  <pageMargins left="0.2" right="0.2" top="0" bottom="0.39" header="0" footer="0"/>
  <pageSetup fitToHeight="0" fitToWidth="0" horizontalDpi="600" verticalDpi="600" orientation="landscape" paperSize="9" scale="8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2016-11-25T07:56:25Z</cp:lastPrinted>
  <dcterms:created xsi:type="dcterms:W3CDTF">2001-06-07T07:18:05Z</dcterms:created>
  <dcterms:modified xsi:type="dcterms:W3CDTF">2016-11-28T07:05:25Z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